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6000_COMM_AFF_CORPO\16400_Sites_internet et médias sociaux\16451_DocsWEB-2\Cartes-statistiques\Tableaux_stats\Transport\"/>
    </mc:Choice>
  </mc:AlternateContent>
  <bookViews>
    <workbookView xWindow="0" yWindow="0" windowWidth="19368" windowHeight="9408" activeTab="3"/>
  </bookViews>
  <sheets>
    <sheet name="2001" sheetId="4" r:id="rId1"/>
    <sheet name="2006" sheetId="3" r:id="rId2"/>
    <sheet name="2011" sheetId="2" r:id="rId3"/>
    <sheet name="2016" sheetId="5" r:id="rId4"/>
    <sheet name="Variation 2016-2006" sheetId="10" r:id="rId5"/>
    <sheet name="Automobile" sheetId="6" r:id="rId6"/>
    <sheet name="Transport durable" sheetId="7" r:id="rId7"/>
    <sheet name="Autres moyens" sheetId="8" r:id="rId8"/>
    <sheet name="Parts modales" sheetId="9" r:id="rId9"/>
  </sheets>
  <definedNames>
    <definedName name="_xlnm.Print_Area" localSheetId="1">'2006'!$A$1:$N$42</definedName>
    <definedName name="_xlnm.Print_Area" localSheetId="2">'2011'!$A$1:$P$43</definedName>
    <definedName name="_xlnm.Print_Area" localSheetId="3">'2016'!$A$1:$P$40</definedName>
    <definedName name="_xlnm.Print_Area" localSheetId="5">Automobile!$A$1:$T$42</definedName>
    <definedName name="_xlnm.Print_Area" localSheetId="8">'Parts modales'!$A$1:$W$39</definedName>
  </definedNames>
  <calcPr calcId="152511"/>
</workbook>
</file>

<file path=xl/calcChain.xml><?xml version="1.0" encoding="utf-8"?>
<calcChain xmlns="http://schemas.openxmlformats.org/spreadsheetml/2006/main">
  <c r="L38" i="10" l="1"/>
  <c r="M38" i="10"/>
  <c r="L9" i="10"/>
  <c r="M9" i="10"/>
  <c r="L10" i="10"/>
  <c r="M10" i="10"/>
  <c r="L11" i="10"/>
  <c r="M11" i="10"/>
  <c r="L12" i="10"/>
  <c r="M12" i="10"/>
  <c r="L14" i="10"/>
  <c r="L15" i="10"/>
  <c r="L16" i="10"/>
  <c r="L17" i="10"/>
  <c r="L18" i="10"/>
  <c r="M18" i="10"/>
  <c r="L19" i="10"/>
  <c r="M19" i="10"/>
  <c r="L21" i="10"/>
  <c r="M21" i="10"/>
  <c r="L22" i="10"/>
  <c r="M22" i="10"/>
  <c r="L24" i="10"/>
  <c r="M24" i="10"/>
  <c r="L25" i="10"/>
  <c r="M25" i="10"/>
  <c r="L26" i="10"/>
  <c r="M26" i="10"/>
  <c r="L27" i="10"/>
  <c r="L28" i="10"/>
  <c r="M28" i="10"/>
  <c r="L29" i="10"/>
  <c r="L30" i="10"/>
  <c r="L31" i="10"/>
  <c r="M31" i="10"/>
  <c r="L33" i="10"/>
  <c r="L34" i="10"/>
  <c r="L35" i="10"/>
  <c r="L36" i="10"/>
  <c r="M36" i="10"/>
  <c r="L37" i="10"/>
  <c r="F9" i="10"/>
  <c r="G9" i="10"/>
  <c r="F10" i="10"/>
  <c r="G10" i="10"/>
  <c r="F11" i="10"/>
  <c r="G11" i="10"/>
  <c r="F12" i="10"/>
  <c r="G12" i="10"/>
  <c r="F14" i="10"/>
  <c r="G14" i="10"/>
  <c r="F15" i="10"/>
  <c r="G15" i="10"/>
  <c r="F16" i="10"/>
  <c r="F17" i="10"/>
  <c r="F18" i="10"/>
  <c r="G18" i="10"/>
  <c r="F19" i="10"/>
  <c r="G19" i="10"/>
  <c r="F21" i="10"/>
  <c r="G21" i="10"/>
  <c r="F22" i="10"/>
  <c r="G22" i="10"/>
  <c r="F24" i="10"/>
  <c r="F25" i="10"/>
  <c r="G25" i="10"/>
  <c r="F26" i="10"/>
  <c r="F27" i="10"/>
  <c r="G27" i="10"/>
  <c r="F28" i="10"/>
  <c r="F29" i="10"/>
  <c r="F30" i="10"/>
  <c r="F31" i="10"/>
  <c r="F33" i="10"/>
  <c r="F34" i="10"/>
  <c r="G34" i="10"/>
  <c r="F35" i="10"/>
  <c r="F36" i="10"/>
  <c r="F37" i="10"/>
  <c r="F38" i="10"/>
  <c r="C24" i="10"/>
  <c r="C25" i="10"/>
  <c r="C26" i="10"/>
  <c r="C27" i="10"/>
  <c r="C28" i="10"/>
  <c r="C29" i="10"/>
  <c r="C30" i="10"/>
  <c r="C31" i="10"/>
  <c r="C33" i="10"/>
  <c r="C34" i="10"/>
  <c r="C35" i="10"/>
  <c r="C36" i="10"/>
  <c r="C37" i="10"/>
  <c r="C38" i="10"/>
  <c r="B24" i="10"/>
  <c r="B25" i="10"/>
  <c r="D25" i="10"/>
  <c r="B26" i="10"/>
  <c r="B27" i="10"/>
  <c r="B28" i="10"/>
  <c r="D28" i="10"/>
  <c r="E28" i="10"/>
  <c r="B29" i="10"/>
  <c r="D29" i="10"/>
  <c r="B30" i="10"/>
  <c r="B31" i="10"/>
  <c r="B33" i="10"/>
  <c r="B34" i="10"/>
  <c r="D34" i="10"/>
  <c r="B35" i="10"/>
  <c r="B36" i="10"/>
  <c r="B37" i="10"/>
  <c r="B38" i="10"/>
  <c r="D38" i="10"/>
  <c r="C15" i="10"/>
  <c r="C16" i="10"/>
  <c r="C17" i="10"/>
  <c r="C18" i="10"/>
  <c r="C19" i="10"/>
  <c r="C21" i="10"/>
  <c r="C22" i="10"/>
  <c r="C14" i="10"/>
  <c r="B15" i="10"/>
  <c r="D15" i="10"/>
  <c r="B16" i="10"/>
  <c r="D16" i="10"/>
  <c r="E16" i="10"/>
  <c r="B17" i="10"/>
  <c r="B18" i="10"/>
  <c r="B19" i="10"/>
  <c r="B21" i="10"/>
  <c r="D21" i="10"/>
  <c r="E21" i="10"/>
  <c r="B22" i="10"/>
  <c r="B14" i="10"/>
  <c r="C12" i="10"/>
  <c r="B12" i="10"/>
  <c r="C10" i="10"/>
  <c r="C11" i="10"/>
  <c r="B10" i="10"/>
  <c r="B11" i="10"/>
  <c r="C9" i="10"/>
  <c r="B9" i="10"/>
  <c r="E7" i="6"/>
  <c r="T7" i="6"/>
  <c r="P34" i="6"/>
  <c r="K37" i="8"/>
  <c r="J37" i="8"/>
  <c r="K32" i="8"/>
  <c r="K33" i="8"/>
  <c r="K34" i="8"/>
  <c r="K35" i="8"/>
  <c r="K36" i="8"/>
  <c r="K31" i="8"/>
  <c r="J32" i="8"/>
  <c r="J33" i="8"/>
  <c r="J34" i="8"/>
  <c r="J35" i="8"/>
  <c r="J36" i="8"/>
  <c r="J31" i="8"/>
  <c r="K30" i="8"/>
  <c r="J30" i="8"/>
  <c r="K23" i="8"/>
  <c r="K24" i="8"/>
  <c r="K25" i="8"/>
  <c r="K26" i="8"/>
  <c r="K27" i="8"/>
  <c r="K28" i="8"/>
  <c r="K29" i="8"/>
  <c r="K22" i="8"/>
  <c r="J23" i="8"/>
  <c r="J24" i="8"/>
  <c r="J25" i="8"/>
  <c r="J26" i="8"/>
  <c r="J27" i="8"/>
  <c r="J28" i="8"/>
  <c r="J29" i="8"/>
  <c r="J22" i="8"/>
  <c r="K21" i="8"/>
  <c r="J21" i="8"/>
  <c r="K13" i="8"/>
  <c r="K14" i="8"/>
  <c r="K15" i="8"/>
  <c r="K16" i="8"/>
  <c r="K17" i="8"/>
  <c r="K18" i="8"/>
  <c r="K19" i="8"/>
  <c r="K20" i="8"/>
  <c r="K12" i="8"/>
  <c r="J13" i="8"/>
  <c r="J14" i="8"/>
  <c r="J15" i="8"/>
  <c r="J16" i="8"/>
  <c r="J17" i="8"/>
  <c r="J18" i="8"/>
  <c r="J19" i="8"/>
  <c r="J20" i="8"/>
  <c r="J12" i="8"/>
  <c r="K11" i="8"/>
  <c r="J11" i="8"/>
  <c r="K10" i="8"/>
  <c r="J10" i="8"/>
  <c r="K8" i="8"/>
  <c r="K9" i="8"/>
  <c r="K7" i="8"/>
  <c r="K6" i="8"/>
  <c r="J8" i="8"/>
  <c r="J9" i="8"/>
  <c r="J7" i="8"/>
  <c r="J6" i="8"/>
  <c r="H37" i="8"/>
  <c r="I37" i="8"/>
  <c r="G37" i="8"/>
  <c r="H31" i="8"/>
  <c r="I31" i="8"/>
  <c r="H32" i="8"/>
  <c r="I32" i="8"/>
  <c r="H35" i="8"/>
  <c r="I35" i="8"/>
  <c r="H36" i="8"/>
  <c r="I36" i="8"/>
  <c r="G32" i="8"/>
  <c r="G33" i="8"/>
  <c r="G34" i="8"/>
  <c r="G35" i="8"/>
  <c r="G36" i="8"/>
  <c r="G31" i="8"/>
  <c r="H30" i="8"/>
  <c r="I30" i="8"/>
  <c r="G30" i="8"/>
  <c r="H22" i="8"/>
  <c r="I22" i="8"/>
  <c r="H23" i="8"/>
  <c r="I23" i="8"/>
  <c r="H24" i="8"/>
  <c r="I24" i="8"/>
  <c r="H25" i="8"/>
  <c r="I25" i="8"/>
  <c r="H26" i="8"/>
  <c r="I26" i="8"/>
  <c r="H27" i="8"/>
  <c r="I27" i="8"/>
  <c r="H28" i="8"/>
  <c r="I28" i="8"/>
  <c r="H29" i="8"/>
  <c r="I29" i="8"/>
  <c r="G23" i="8"/>
  <c r="G24" i="8"/>
  <c r="G25" i="8"/>
  <c r="G26" i="8"/>
  <c r="G27" i="8"/>
  <c r="G28" i="8"/>
  <c r="G29" i="8"/>
  <c r="G22" i="8"/>
  <c r="H21" i="8"/>
  <c r="I21" i="8"/>
  <c r="G21" i="8"/>
  <c r="H12" i="8"/>
  <c r="I12" i="8"/>
  <c r="H13" i="8"/>
  <c r="I13" i="8"/>
  <c r="H14" i="8"/>
  <c r="I14" i="8"/>
  <c r="H15" i="8"/>
  <c r="I15" i="8"/>
  <c r="H16" i="8"/>
  <c r="I16" i="8"/>
  <c r="H17" i="8"/>
  <c r="I17" i="8"/>
  <c r="I18" i="8"/>
  <c r="H19" i="8"/>
  <c r="I19" i="8"/>
  <c r="H20" i="8"/>
  <c r="I20" i="8"/>
  <c r="G13" i="8"/>
  <c r="G14" i="8"/>
  <c r="G15" i="8"/>
  <c r="G16" i="8"/>
  <c r="G17" i="8"/>
  <c r="G19" i="8"/>
  <c r="G20" i="8"/>
  <c r="G12" i="8"/>
  <c r="H11" i="8"/>
  <c r="I11" i="8"/>
  <c r="G11" i="8"/>
  <c r="H10" i="8"/>
  <c r="I10" i="8"/>
  <c r="G10" i="8"/>
  <c r="H7" i="8"/>
  <c r="I7" i="8"/>
  <c r="H8" i="8"/>
  <c r="I8" i="8"/>
  <c r="H9" i="8"/>
  <c r="I9" i="8"/>
  <c r="G8" i="8"/>
  <c r="G9" i="8"/>
  <c r="G7" i="8"/>
  <c r="H6" i="8"/>
  <c r="I6" i="8"/>
  <c r="G6" i="8"/>
  <c r="K38" i="7"/>
  <c r="U38" i="7"/>
  <c r="L38" i="7"/>
  <c r="M38" i="7"/>
  <c r="T38" i="7"/>
  <c r="J38" i="7"/>
  <c r="K32" i="7"/>
  <c r="L32" i="7"/>
  <c r="M32" i="7"/>
  <c r="U32" i="7"/>
  <c r="T32" i="7"/>
  <c r="K33" i="7"/>
  <c r="L33" i="7"/>
  <c r="M33" i="7"/>
  <c r="U33" i="7"/>
  <c r="K34" i="7"/>
  <c r="L34" i="7"/>
  <c r="M34" i="7"/>
  <c r="T34" i="7"/>
  <c r="K35" i="7"/>
  <c r="L35" i="7"/>
  <c r="M35" i="7"/>
  <c r="T35" i="7"/>
  <c r="K36" i="7"/>
  <c r="L36" i="7"/>
  <c r="M36" i="7"/>
  <c r="T36" i="7"/>
  <c r="U36" i="7"/>
  <c r="K37" i="7"/>
  <c r="L37" i="7"/>
  <c r="M37" i="7"/>
  <c r="U37" i="7"/>
  <c r="J33" i="7"/>
  <c r="J34" i="7"/>
  <c r="J35" i="7"/>
  <c r="J36" i="7"/>
  <c r="J37" i="7"/>
  <c r="J32" i="7"/>
  <c r="K31" i="7"/>
  <c r="L31" i="7"/>
  <c r="M31" i="7"/>
  <c r="U31" i="7"/>
  <c r="J31" i="7"/>
  <c r="K23" i="7"/>
  <c r="U23" i="7"/>
  <c r="L23" i="7"/>
  <c r="M23" i="7"/>
  <c r="K24" i="7"/>
  <c r="U24" i="7"/>
  <c r="L24" i="7"/>
  <c r="M24" i="7"/>
  <c r="K25" i="7"/>
  <c r="L25" i="7"/>
  <c r="M25" i="7"/>
  <c r="U25" i="7"/>
  <c r="K26" i="7"/>
  <c r="L26" i="7"/>
  <c r="M26" i="7"/>
  <c r="U26" i="7"/>
  <c r="K27" i="7"/>
  <c r="L27" i="7"/>
  <c r="M27" i="7"/>
  <c r="U27" i="7"/>
  <c r="K28" i="7"/>
  <c r="L28" i="7"/>
  <c r="M28" i="7"/>
  <c r="U28" i="7"/>
  <c r="K29" i="7"/>
  <c r="L29" i="7"/>
  <c r="M29" i="7"/>
  <c r="T29" i="7"/>
  <c r="K30" i="7"/>
  <c r="L30" i="7"/>
  <c r="M30" i="7"/>
  <c r="T30" i="7"/>
  <c r="J24" i="7"/>
  <c r="T24" i="7"/>
  <c r="J25" i="7"/>
  <c r="T25" i="7"/>
  <c r="J26" i="7"/>
  <c r="J27" i="7"/>
  <c r="J28" i="7"/>
  <c r="T28" i="7"/>
  <c r="J29" i="7"/>
  <c r="J30" i="7"/>
  <c r="J23" i="7"/>
  <c r="K22" i="7"/>
  <c r="L22" i="7"/>
  <c r="M22" i="7"/>
  <c r="U22" i="7"/>
  <c r="T22" i="7"/>
  <c r="J22" i="7"/>
  <c r="K13" i="7"/>
  <c r="L13" i="7"/>
  <c r="M13" i="7"/>
  <c r="T13" i="7"/>
  <c r="K14" i="7"/>
  <c r="L14" i="7"/>
  <c r="M14" i="7"/>
  <c r="U14" i="7"/>
  <c r="K15" i="7"/>
  <c r="L15" i="7"/>
  <c r="M15" i="7"/>
  <c r="U15" i="7"/>
  <c r="K16" i="7"/>
  <c r="L16" i="7"/>
  <c r="M16" i="7"/>
  <c r="U16" i="7"/>
  <c r="K17" i="7"/>
  <c r="L17" i="7"/>
  <c r="M17" i="7"/>
  <c r="T17" i="7"/>
  <c r="K18" i="7"/>
  <c r="L18" i="7"/>
  <c r="M18" i="7"/>
  <c r="U18" i="7"/>
  <c r="K19" i="7"/>
  <c r="L19" i="7"/>
  <c r="M19" i="7"/>
  <c r="U19" i="7"/>
  <c r="K20" i="7"/>
  <c r="L20" i="7"/>
  <c r="M20" i="7"/>
  <c r="U20" i="7"/>
  <c r="K21" i="7"/>
  <c r="L21" i="7"/>
  <c r="M21" i="7"/>
  <c r="T21" i="7"/>
  <c r="J14" i="7"/>
  <c r="J15" i="7"/>
  <c r="J16" i="7"/>
  <c r="J17" i="7"/>
  <c r="J18" i="7"/>
  <c r="J19" i="7"/>
  <c r="J20" i="7"/>
  <c r="J21" i="7"/>
  <c r="J13" i="7"/>
  <c r="K12" i="7"/>
  <c r="L12" i="7"/>
  <c r="M12" i="7"/>
  <c r="T12" i="7"/>
  <c r="J12" i="7"/>
  <c r="K11" i="7"/>
  <c r="L11" i="7"/>
  <c r="M11" i="7"/>
  <c r="U11" i="7"/>
  <c r="T11" i="7"/>
  <c r="J11" i="7"/>
  <c r="K8" i="7"/>
  <c r="U8" i="7"/>
  <c r="L8" i="7"/>
  <c r="M8" i="7"/>
  <c r="T8" i="7"/>
  <c r="K9" i="7"/>
  <c r="U9" i="7"/>
  <c r="L9" i="7"/>
  <c r="M9" i="7"/>
  <c r="T9" i="7"/>
  <c r="K10" i="7"/>
  <c r="U10" i="7"/>
  <c r="L10" i="7"/>
  <c r="M10" i="7"/>
  <c r="T10" i="7"/>
  <c r="J9" i="7"/>
  <c r="J10" i="7"/>
  <c r="J8" i="7"/>
  <c r="K7" i="7"/>
  <c r="U7" i="7"/>
  <c r="L7" i="7"/>
  <c r="M7" i="7"/>
  <c r="J7" i="7"/>
  <c r="S38" i="7"/>
  <c r="S33" i="7"/>
  <c r="S34" i="7"/>
  <c r="S35" i="7"/>
  <c r="S36" i="7"/>
  <c r="S37" i="7"/>
  <c r="S32" i="7"/>
  <c r="S31" i="7"/>
  <c r="S22" i="7"/>
  <c r="S24" i="7"/>
  <c r="S25" i="7"/>
  <c r="S26" i="7"/>
  <c r="S27" i="7"/>
  <c r="S28" i="7"/>
  <c r="S29" i="7"/>
  <c r="S30" i="7"/>
  <c r="S23" i="7"/>
  <c r="S14" i="7"/>
  <c r="S15" i="7"/>
  <c r="S16" i="7"/>
  <c r="S17" i="7"/>
  <c r="S18" i="7"/>
  <c r="S20" i="7"/>
  <c r="S21" i="7"/>
  <c r="S13" i="7"/>
  <c r="S12" i="7"/>
  <c r="S11" i="7"/>
  <c r="S9" i="7"/>
  <c r="S10" i="7"/>
  <c r="S8" i="7"/>
  <c r="S7" i="7"/>
  <c r="R38" i="7"/>
  <c r="P38" i="7"/>
  <c r="Q38" i="7"/>
  <c r="O38" i="7"/>
  <c r="R33" i="7"/>
  <c r="R34" i="7"/>
  <c r="R35" i="7"/>
  <c r="R36" i="7"/>
  <c r="R37" i="7"/>
  <c r="R32" i="7"/>
  <c r="R31" i="7"/>
  <c r="R24" i="7"/>
  <c r="R25" i="7"/>
  <c r="R26" i="7"/>
  <c r="R27" i="7"/>
  <c r="R28" i="7"/>
  <c r="R29" i="7"/>
  <c r="R30" i="7"/>
  <c r="R23" i="7"/>
  <c r="R22" i="7"/>
  <c r="R14" i="7"/>
  <c r="R15" i="7"/>
  <c r="R16" i="7"/>
  <c r="R17" i="7"/>
  <c r="R18" i="7"/>
  <c r="R19" i="7"/>
  <c r="R20" i="7"/>
  <c r="R21" i="7"/>
  <c r="R13" i="7"/>
  <c r="R12" i="7"/>
  <c r="R11" i="7"/>
  <c r="R9" i="7"/>
  <c r="R10" i="7"/>
  <c r="R8" i="7"/>
  <c r="R7" i="7"/>
  <c r="P32" i="7"/>
  <c r="Q32" i="7"/>
  <c r="P33" i="7"/>
  <c r="Q33" i="7"/>
  <c r="P36" i="7"/>
  <c r="Q36" i="7"/>
  <c r="P37" i="7"/>
  <c r="Q37" i="7"/>
  <c r="O33" i="7"/>
  <c r="O34" i="7"/>
  <c r="O35" i="7"/>
  <c r="O36" i="7"/>
  <c r="O37" i="7"/>
  <c r="O32" i="7"/>
  <c r="P31" i="7"/>
  <c r="Q31" i="7"/>
  <c r="O31" i="7"/>
  <c r="P23" i="7"/>
  <c r="Q23" i="7"/>
  <c r="P24" i="7"/>
  <c r="Q24" i="7"/>
  <c r="P25" i="7"/>
  <c r="Q25" i="7"/>
  <c r="P26" i="7"/>
  <c r="Q26" i="7"/>
  <c r="P27" i="7"/>
  <c r="Q27" i="7"/>
  <c r="P28" i="7"/>
  <c r="Q28" i="7"/>
  <c r="P29" i="7"/>
  <c r="Q29" i="7"/>
  <c r="P30" i="7"/>
  <c r="Q30" i="7"/>
  <c r="O24" i="7"/>
  <c r="O25" i="7"/>
  <c r="O26" i="7"/>
  <c r="O27" i="7"/>
  <c r="O28" i="7"/>
  <c r="O29" i="7"/>
  <c r="O30" i="7"/>
  <c r="O23" i="7"/>
  <c r="P22" i="7"/>
  <c r="Q22" i="7"/>
  <c r="O22" i="7"/>
  <c r="P13" i="7"/>
  <c r="Q13" i="7"/>
  <c r="P14" i="7"/>
  <c r="Q14" i="7"/>
  <c r="P15" i="7"/>
  <c r="Q15" i="7"/>
  <c r="P16" i="7"/>
  <c r="Q16" i="7"/>
  <c r="P17" i="7"/>
  <c r="Q17" i="7"/>
  <c r="P18" i="7"/>
  <c r="Q18" i="7"/>
  <c r="Q19" i="7"/>
  <c r="P20" i="7"/>
  <c r="Q20" i="7"/>
  <c r="P21" i="7"/>
  <c r="Q21" i="7"/>
  <c r="O14" i="7"/>
  <c r="O15" i="7"/>
  <c r="O16" i="7"/>
  <c r="O17" i="7"/>
  <c r="O18" i="7"/>
  <c r="O20" i="7"/>
  <c r="O21" i="7"/>
  <c r="O13" i="7"/>
  <c r="P12" i="7"/>
  <c r="Q12" i="7"/>
  <c r="O12" i="7"/>
  <c r="P11" i="7"/>
  <c r="Q11" i="7"/>
  <c r="O11" i="7"/>
  <c r="P8" i="7"/>
  <c r="Q8" i="7"/>
  <c r="P9" i="7"/>
  <c r="Q9" i="7"/>
  <c r="P10" i="7"/>
  <c r="Q10" i="7"/>
  <c r="O9" i="7"/>
  <c r="O10" i="7"/>
  <c r="O8" i="7"/>
  <c r="P7" i="7"/>
  <c r="Q7" i="7"/>
  <c r="O7" i="7"/>
  <c r="T38" i="6"/>
  <c r="T37" i="6"/>
  <c r="T33" i="6"/>
  <c r="T34" i="6"/>
  <c r="T35" i="6"/>
  <c r="T36" i="6"/>
  <c r="T32" i="6"/>
  <c r="T31" i="6"/>
  <c r="T24" i="6"/>
  <c r="T25" i="6"/>
  <c r="T26" i="6"/>
  <c r="T27" i="6"/>
  <c r="T28" i="6"/>
  <c r="T29" i="6"/>
  <c r="T30" i="6"/>
  <c r="T23" i="6"/>
  <c r="T22" i="6"/>
  <c r="T14" i="6"/>
  <c r="T15" i="6"/>
  <c r="T16" i="6"/>
  <c r="T17" i="6"/>
  <c r="T18" i="6"/>
  <c r="T20" i="6"/>
  <c r="T21" i="6"/>
  <c r="T13" i="6"/>
  <c r="T12" i="6"/>
  <c r="T11" i="6"/>
  <c r="T9" i="6"/>
  <c r="T10" i="6"/>
  <c r="T8" i="6"/>
  <c r="S38" i="6"/>
  <c r="S33" i="6"/>
  <c r="S34" i="6"/>
  <c r="S35" i="6"/>
  <c r="S36" i="6"/>
  <c r="S37" i="6"/>
  <c r="S32" i="6"/>
  <c r="S31" i="6"/>
  <c r="S24" i="6"/>
  <c r="S25" i="6"/>
  <c r="S26" i="6"/>
  <c r="S27" i="6"/>
  <c r="S28" i="6"/>
  <c r="S29" i="6"/>
  <c r="S30" i="6"/>
  <c r="S23" i="6"/>
  <c r="S22" i="6"/>
  <c r="S14" i="6"/>
  <c r="S15" i="6"/>
  <c r="S16" i="6"/>
  <c r="S17" i="6"/>
  <c r="S18" i="6"/>
  <c r="S19" i="6"/>
  <c r="S20" i="6"/>
  <c r="S21" i="6"/>
  <c r="S13" i="6"/>
  <c r="S12" i="6"/>
  <c r="S11" i="6"/>
  <c r="S10" i="6"/>
  <c r="S9" i="6"/>
  <c r="S8" i="6"/>
  <c r="B39" i="5"/>
  <c r="K38" i="6"/>
  <c r="P38" i="6"/>
  <c r="L38" i="6"/>
  <c r="M38" i="6"/>
  <c r="Q38" i="6"/>
  <c r="J38" i="6"/>
  <c r="K32" i="6"/>
  <c r="O32" i="6"/>
  <c r="L32" i="6"/>
  <c r="P32" i="6"/>
  <c r="M32" i="6"/>
  <c r="Q32" i="6"/>
  <c r="K33" i="6"/>
  <c r="O33" i="6"/>
  <c r="L33" i="6"/>
  <c r="P33" i="6"/>
  <c r="M33" i="6"/>
  <c r="Q33" i="6"/>
  <c r="K34" i="6"/>
  <c r="O34" i="6"/>
  <c r="L34" i="6"/>
  <c r="M34" i="6"/>
  <c r="Q34" i="6"/>
  <c r="K35" i="6"/>
  <c r="P35" i="6"/>
  <c r="L35" i="6"/>
  <c r="M35" i="6"/>
  <c r="Q35" i="6"/>
  <c r="K36" i="6"/>
  <c r="O36" i="6"/>
  <c r="L36" i="6"/>
  <c r="P36" i="6"/>
  <c r="M36" i="6"/>
  <c r="Q36" i="6"/>
  <c r="K37" i="6"/>
  <c r="O37" i="6"/>
  <c r="L37" i="6"/>
  <c r="P37" i="6"/>
  <c r="M37" i="6"/>
  <c r="Q37" i="6"/>
  <c r="J33" i="6"/>
  <c r="J34" i="6"/>
  <c r="J35" i="6"/>
  <c r="J36" i="6"/>
  <c r="J37" i="6"/>
  <c r="J32" i="6"/>
  <c r="K31" i="6"/>
  <c r="L31" i="6"/>
  <c r="P31" i="6"/>
  <c r="M31" i="6"/>
  <c r="J31" i="6"/>
  <c r="O31" i="6"/>
  <c r="K23" i="6"/>
  <c r="O23" i="6"/>
  <c r="L23" i="6"/>
  <c r="P23" i="6"/>
  <c r="M23" i="6"/>
  <c r="K24" i="6"/>
  <c r="L24" i="6"/>
  <c r="P24" i="6"/>
  <c r="M24" i="6"/>
  <c r="Q24" i="6"/>
  <c r="K25" i="6"/>
  <c r="L25" i="6"/>
  <c r="P25" i="6"/>
  <c r="M25" i="6"/>
  <c r="Q25" i="6"/>
  <c r="K26" i="6"/>
  <c r="L26" i="6"/>
  <c r="P26" i="6"/>
  <c r="M26" i="6"/>
  <c r="Q26" i="6"/>
  <c r="K27" i="6"/>
  <c r="O27" i="6"/>
  <c r="L27" i="6"/>
  <c r="P27" i="6"/>
  <c r="M27" i="6"/>
  <c r="K28" i="6"/>
  <c r="O28" i="6"/>
  <c r="L28" i="6"/>
  <c r="P28" i="6"/>
  <c r="M28" i="6"/>
  <c r="Q28" i="6"/>
  <c r="K29" i="6"/>
  <c r="P29" i="6"/>
  <c r="L29" i="6"/>
  <c r="M29" i="6"/>
  <c r="Q29" i="6"/>
  <c r="K30" i="6"/>
  <c r="L30" i="6"/>
  <c r="P30" i="6"/>
  <c r="M30" i="6"/>
  <c r="Q30" i="6"/>
  <c r="J24" i="6"/>
  <c r="O24" i="6"/>
  <c r="J25" i="6"/>
  <c r="O25" i="6"/>
  <c r="J26" i="6"/>
  <c r="J27" i="6"/>
  <c r="J28" i="6"/>
  <c r="J29" i="6"/>
  <c r="J30" i="6"/>
  <c r="J23" i="6"/>
  <c r="K22" i="6"/>
  <c r="O22" i="6"/>
  <c r="L22" i="6"/>
  <c r="P22" i="6"/>
  <c r="M22" i="6"/>
  <c r="Q22" i="6"/>
  <c r="J22" i="6"/>
  <c r="K13" i="6"/>
  <c r="L13" i="6"/>
  <c r="Q13" i="6"/>
  <c r="M13" i="6"/>
  <c r="K14" i="6"/>
  <c r="P14" i="6"/>
  <c r="L14" i="6"/>
  <c r="M14" i="6"/>
  <c r="Q14" i="6"/>
  <c r="K15" i="6"/>
  <c r="O15" i="6"/>
  <c r="L15" i="6"/>
  <c r="P15" i="6"/>
  <c r="M15" i="6"/>
  <c r="Q15" i="6"/>
  <c r="K16" i="6"/>
  <c r="O16" i="6"/>
  <c r="L16" i="6"/>
  <c r="Q16" i="6"/>
  <c r="M16" i="6"/>
  <c r="K17" i="6"/>
  <c r="P17" i="6"/>
  <c r="L17" i="6"/>
  <c r="M17" i="6"/>
  <c r="Q17" i="6"/>
  <c r="K18" i="6"/>
  <c r="L18" i="6"/>
  <c r="Q18" i="6"/>
  <c r="M18" i="6"/>
  <c r="K19" i="6"/>
  <c r="O19" i="6"/>
  <c r="L19" i="6"/>
  <c r="M19" i="6"/>
  <c r="Q19" i="6"/>
  <c r="K20" i="6"/>
  <c r="P20" i="6"/>
  <c r="L20" i="6"/>
  <c r="M20" i="6"/>
  <c r="Q20" i="6"/>
  <c r="K21" i="6"/>
  <c r="L21" i="6"/>
  <c r="Q21" i="6"/>
  <c r="M21" i="6"/>
  <c r="J14" i="6"/>
  <c r="J15" i="6"/>
  <c r="J16" i="6"/>
  <c r="J17" i="6"/>
  <c r="J18" i="6"/>
  <c r="O18" i="6"/>
  <c r="J19" i="6"/>
  <c r="J20" i="6"/>
  <c r="J21" i="6"/>
  <c r="O21" i="6"/>
  <c r="J13" i="6"/>
  <c r="O13" i="6"/>
  <c r="K12" i="6"/>
  <c r="O12" i="6"/>
  <c r="L12" i="6"/>
  <c r="P12" i="6"/>
  <c r="M12" i="6"/>
  <c r="Q12" i="6"/>
  <c r="J12" i="6"/>
  <c r="K11" i="6"/>
  <c r="O11" i="6"/>
  <c r="L11" i="6"/>
  <c r="M11" i="6"/>
  <c r="Q11" i="6"/>
  <c r="J11" i="6"/>
  <c r="M9" i="6"/>
  <c r="Q9" i="6"/>
  <c r="M10" i="6"/>
  <c r="Q10" i="6"/>
  <c r="L9" i="6"/>
  <c r="P9" i="6"/>
  <c r="L10" i="6"/>
  <c r="P10" i="6"/>
  <c r="K9" i="6"/>
  <c r="O9" i="6"/>
  <c r="K10" i="6"/>
  <c r="K8" i="6"/>
  <c r="O8" i="6"/>
  <c r="L8" i="6"/>
  <c r="P8" i="6"/>
  <c r="M8" i="6"/>
  <c r="Q8" i="6"/>
  <c r="J9" i="6"/>
  <c r="J10" i="6"/>
  <c r="O10" i="6"/>
  <c r="J8" i="6"/>
  <c r="K7" i="6"/>
  <c r="O7" i="6"/>
  <c r="L7" i="6"/>
  <c r="Q7" i="6"/>
  <c r="J7" i="6"/>
  <c r="O39" i="5"/>
  <c r="J39" i="5"/>
  <c r="I39" i="5"/>
  <c r="K39" i="5"/>
  <c r="L39" i="5"/>
  <c r="G39" i="5"/>
  <c r="D39" i="5"/>
  <c r="C39" i="5"/>
  <c r="K34" i="5"/>
  <c r="L34" i="5"/>
  <c r="K35" i="5"/>
  <c r="H35" i="10"/>
  <c r="I35" i="10"/>
  <c r="K36" i="5"/>
  <c r="H36" i="10"/>
  <c r="I36" i="10"/>
  <c r="K37" i="5"/>
  <c r="L37" i="5"/>
  <c r="K38" i="5"/>
  <c r="L38" i="5"/>
  <c r="K33" i="5"/>
  <c r="H33" i="10"/>
  <c r="I33" i="10"/>
  <c r="M33" i="5"/>
  <c r="N33" i="5"/>
  <c r="K32" i="5"/>
  <c r="L32" i="5"/>
  <c r="K25" i="5"/>
  <c r="H25" i="10"/>
  <c r="I25" i="10"/>
  <c r="K26" i="5"/>
  <c r="H26" i="10"/>
  <c r="I26" i="10"/>
  <c r="K27" i="5"/>
  <c r="H27" i="10"/>
  <c r="I27" i="10"/>
  <c r="K28" i="5"/>
  <c r="H28" i="10"/>
  <c r="I28" i="10"/>
  <c r="K29" i="5"/>
  <c r="M29" i="5"/>
  <c r="K30" i="5"/>
  <c r="M30" i="5"/>
  <c r="K31" i="5"/>
  <c r="L31" i="5"/>
  <c r="K24" i="5"/>
  <c r="H24" i="10"/>
  <c r="I24" i="10"/>
  <c r="K23" i="5"/>
  <c r="M23" i="5"/>
  <c r="K15" i="5"/>
  <c r="L15" i="5"/>
  <c r="H15" i="10"/>
  <c r="I15" i="10"/>
  <c r="K16" i="5"/>
  <c r="M16" i="5"/>
  <c r="K17" i="5"/>
  <c r="H17" i="10"/>
  <c r="I17" i="10"/>
  <c r="K18" i="5"/>
  <c r="M18" i="5"/>
  <c r="H18" i="10"/>
  <c r="I18" i="10"/>
  <c r="K19" i="5"/>
  <c r="M19" i="5"/>
  <c r="N19" i="5"/>
  <c r="K20" i="5"/>
  <c r="M20" i="5"/>
  <c r="N20" i="5"/>
  <c r="K21" i="5"/>
  <c r="H21" i="10"/>
  <c r="I21" i="10"/>
  <c r="K22" i="5"/>
  <c r="M22" i="5"/>
  <c r="K14" i="5"/>
  <c r="H14" i="10"/>
  <c r="I14" i="10"/>
  <c r="K13" i="5"/>
  <c r="L13" i="5"/>
  <c r="K12" i="5"/>
  <c r="H12" i="10"/>
  <c r="I12" i="10"/>
  <c r="K8" i="5"/>
  <c r="L8" i="5"/>
  <c r="K10" i="5"/>
  <c r="L10" i="5"/>
  <c r="K11" i="5"/>
  <c r="H11" i="10"/>
  <c r="I11" i="10"/>
  <c r="K9" i="5"/>
  <c r="H9" i="10"/>
  <c r="I9" i="10"/>
  <c r="P38" i="5"/>
  <c r="H38" i="5"/>
  <c r="E38" i="5"/>
  <c r="F38" i="5"/>
  <c r="P37" i="5"/>
  <c r="M37" i="5"/>
  <c r="N37" i="5"/>
  <c r="H37" i="5"/>
  <c r="E37" i="5"/>
  <c r="F37" i="5"/>
  <c r="P34" i="5"/>
  <c r="H34" i="5"/>
  <c r="E34" i="5"/>
  <c r="F34" i="5"/>
  <c r="P33" i="5"/>
  <c r="H33" i="5"/>
  <c r="E33" i="5"/>
  <c r="F33" i="5"/>
  <c r="P32" i="5"/>
  <c r="H32" i="5"/>
  <c r="E32" i="5"/>
  <c r="F32" i="5"/>
  <c r="P31" i="5"/>
  <c r="H31" i="5"/>
  <c r="E31" i="5"/>
  <c r="F31" i="5"/>
  <c r="P30" i="5"/>
  <c r="H30" i="5"/>
  <c r="E30" i="5"/>
  <c r="F30" i="5"/>
  <c r="P29" i="5"/>
  <c r="H29" i="5"/>
  <c r="E29" i="5"/>
  <c r="F29" i="5"/>
  <c r="P28" i="5"/>
  <c r="H28" i="5"/>
  <c r="E28" i="5"/>
  <c r="F28" i="5"/>
  <c r="P27" i="5"/>
  <c r="H27" i="5"/>
  <c r="E27" i="5"/>
  <c r="F27" i="5"/>
  <c r="P26" i="5"/>
  <c r="M26" i="5"/>
  <c r="J26" i="10"/>
  <c r="K26" i="10"/>
  <c r="H26" i="5"/>
  <c r="E26" i="5"/>
  <c r="F26" i="5"/>
  <c r="P25" i="5"/>
  <c r="H25" i="5"/>
  <c r="E25" i="5"/>
  <c r="F25" i="5"/>
  <c r="P24" i="5"/>
  <c r="M24" i="5"/>
  <c r="N24" i="5"/>
  <c r="H24" i="5"/>
  <c r="E24" i="5"/>
  <c r="F24" i="5"/>
  <c r="P23" i="5"/>
  <c r="E23" i="5"/>
  <c r="F23" i="5"/>
  <c r="P22" i="5"/>
  <c r="H22" i="5"/>
  <c r="E22" i="5"/>
  <c r="F22" i="5"/>
  <c r="P21" i="5"/>
  <c r="H21" i="5"/>
  <c r="E21" i="5"/>
  <c r="F21" i="5"/>
  <c r="P20" i="5"/>
  <c r="H20" i="5"/>
  <c r="E20" i="5"/>
  <c r="F20" i="5"/>
  <c r="P19" i="5"/>
  <c r="H19" i="5"/>
  <c r="E19" i="5"/>
  <c r="F19" i="5"/>
  <c r="P18" i="5"/>
  <c r="H18" i="5"/>
  <c r="E18" i="5"/>
  <c r="F18" i="5"/>
  <c r="P17" i="5"/>
  <c r="H17" i="5"/>
  <c r="E17" i="5"/>
  <c r="F17" i="5"/>
  <c r="P16" i="5"/>
  <c r="H16" i="5"/>
  <c r="E16" i="5"/>
  <c r="F16" i="5"/>
  <c r="P15" i="5"/>
  <c r="M15" i="5"/>
  <c r="H15" i="5"/>
  <c r="E15" i="5"/>
  <c r="F15" i="5"/>
  <c r="P14" i="5"/>
  <c r="H14" i="5"/>
  <c r="E14" i="5"/>
  <c r="F14" i="5"/>
  <c r="E13" i="5"/>
  <c r="F13" i="5"/>
  <c r="H13" i="5"/>
  <c r="P12" i="5"/>
  <c r="M12" i="5"/>
  <c r="N12" i="5"/>
  <c r="H12" i="5"/>
  <c r="E12" i="5"/>
  <c r="F12" i="5"/>
  <c r="P11" i="5"/>
  <c r="H11" i="5"/>
  <c r="E11" i="5"/>
  <c r="F11" i="5"/>
  <c r="P10" i="5"/>
  <c r="H10" i="5"/>
  <c r="E10" i="5"/>
  <c r="F10" i="5"/>
  <c r="P9" i="5"/>
  <c r="H9" i="5"/>
  <c r="E9" i="5"/>
  <c r="F9" i="5"/>
  <c r="E8" i="5"/>
  <c r="F8" i="5"/>
  <c r="N38" i="4"/>
  <c r="K38" i="4"/>
  <c r="L38" i="4"/>
  <c r="J38" i="4"/>
  <c r="H38" i="4"/>
  <c r="E38" i="4"/>
  <c r="F38" i="4"/>
  <c r="N37" i="4"/>
  <c r="K37" i="4"/>
  <c r="L37" i="4"/>
  <c r="J37" i="4"/>
  <c r="H37" i="4"/>
  <c r="E37" i="4"/>
  <c r="F37" i="4"/>
  <c r="N36" i="4"/>
  <c r="K36" i="4"/>
  <c r="L36" i="4"/>
  <c r="J36" i="4"/>
  <c r="H36" i="4"/>
  <c r="E36" i="4"/>
  <c r="F36" i="4"/>
  <c r="N35" i="4"/>
  <c r="K35" i="4"/>
  <c r="L35" i="4"/>
  <c r="J35" i="4"/>
  <c r="H35" i="4"/>
  <c r="E35" i="4"/>
  <c r="F35" i="4"/>
  <c r="N34" i="4"/>
  <c r="K34" i="4"/>
  <c r="L34" i="4"/>
  <c r="J34" i="4"/>
  <c r="H34" i="4"/>
  <c r="E34" i="4"/>
  <c r="F34" i="4"/>
  <c r="N33" i="4"/>
  <c r="K33" i="4"/>
  <c r="L33" i="4"/>
  <c r="J33" i="4"/>
  <c r="H33" i="4"/>
  <c r="E33" i="4"/>
  <c r="F33" i="4"/>
  <c r="N32" i="4"/>
  <c r="K32" i="4"/>
  <c r="L32" i="4"/>
  <c r="J32" i="4"/>
  <c r="H32" i="4"/>
  <c r="E32" i="4"/>
  <c r="F32" i="4"/>
  <c r="N31" i="4"/>
  <c r="K31" i="4"/>
  <c r="L31" i="4"/>
  <c r="J31" i="4"/>
  <c r="H31" i="4"/>
  <c r="E31" i="4"/>
  <c r="F31" i="4"/>
  <c r="N30" i="4"/>
  <c r="K30" i="4"/>
  <c r="L30" i="4"/>
  <c r="J30" i="4"/>
  <c r="H30" i="4"/>
  <c r="E30" i="4"/>
  <c r="F30" i="4"/>
  <c r="N29" i="4"/>
  <c r="K29" i="4"/>
  <c r="L29" i="4"/>
  <c r="J29" i="4"/>
  <c r="H29" i="4"/>
  <c r="E29" i="4"/>
  <c r="F29" i="4"/>
  <c r="N28" i="4"/>
  <c r="K28" i="4"/>
  <c r="L28" i="4"/>
  <c r="J28" i="4"/>
  <c r="H28" i="4"/>
  <c r="E28" i="4"/>
  <c r="F28" i="4"/>
  <c r="N27" i="4"/>
  <c r="K27" i="4"/>
  <c r="L27" i="4"/>
  <c r="J27" i="4"/>
  <c r="H27" i="4"/>
  <c r="E27" i="4"/>
  <c r="F27" i="4"/>
  <c r="N26" i="4"/>
  <c r="K26" i="4"/>
  <c r="L26" i="4"/>
  <c r="J26" i="4"/>
  <c r="H26" i="4"/>
  <c r="E26" i="4"/>
  <c r="F26" i="4"/>
  <c r="N25" i="4"/>
  <c r="K25" i="4"/>
  <c r="L25" i="4"/>
  <c r="J25" i="4"/>
  <c r="H25" i="4"/>
  <c r="E25" i="4"/>
  <c r="F25" i="4"/>
  <c r="N24" i="4"/>
  <c r="K24" i="4"/>
  <c r="L24" i="4"/>
  <c r="J24" i="4"/>
  <c r="H24" i="4"/>
  <c r="E24" i="4"/>
  <c r="F24" i="4"/>
  <c r="N23" i="4"/>
  <c r="K23" i="4"/>
  <c r="L23" i="4"/>
  <c r="J23" i="4"/>
  <c r="H23" i="4"/>
  <c r="E23" i="4"/>
  <c r="F23" i="4"/>
  <c r="N22" i="4"/>
  <c r="K22" i="4"/>
  <c r="L22" i="4"/>
  <c r="J22" i="4"/>
  <c r="H22" i="4"/>
  <c r="E22" i="4"/>
  <c r="F22" i="4"/>
  <c r="N21" i="4"/>
  <c r="K21" i="4"/>
  <c r="L21" i="4"/>
  <c r="J21" i="4"/>
  <c r="H21" i="4"/>
  <c r="E21" i="4"/>
  <c r="F21" i="4"/>
  <c r="N20" i="4"/>
  <c r="K20" i="4"/>
  <c r="L20" i="4"/>
  <c r="J20" i="4"/>
  <c r="H20" i="4"/>
  <c r="E20" i="4"/>
  <c r="F20" i="4"/>
  <c r="N19" i="4"/>
  <c r="K19" i="4"/>
  <c r="L19" i="4"/>
  <c r="J19" i="4"/>
  <c r="H19" i="4"/>
  <c r="E19" i="4"/>
  <c r="F19" i="4"/>
  <c r="N18" i="4"/>
  <c r="K18" i="4"/>
  <c r="L18" i="4"/>
  <c r="J18" i="4"/>
  <c r="H18" i="4"/>
  <c r="E18" i="4"/>
  <c r="F18" i="4"/>
  <c r="N17" i="4"/>
  <c r="K17" i="4"/>
  <c r="L17" i="4"/>
  <c r="J17" i="4"/>
  <c r="H17" i="4"/>
  <c r="E17" i="4"/>
  <c r="F17" i="4"/>
  <c r="N16" i="4"/>
  <c r="K16" i="4"/>
  <c r="L16" i="4"/>
  <c r="J16" i="4"/>
  <c r="H16" i="4"/>
  <c r="E16" i="4"/>
  <c r="F16" i="4"/>
  <c r="N15" i="4"/>
  <c r="K15" i="4"/>
  <c r="L15" i="4"/>
  <c r="J15" i="4"/>
  <c r="H15" i="4"/>
  <c r="E15" i="4"/>
  <c r="F15" i="4"/>
  <c r="N14" i="4"/>
  <c r="K14" i="4"/>
  <c r="L14" i="4"/>
  <c r="J14" i="4"/>
  <c r="H14" i="4"/>
  <c r="E14" i="4"/>
  <c r="F14" i="4"/>
  <c r="N13" i="4"/>
  <c r="K13" i="4"/>
  <c r="L13" i="4"/>
  <c r="J13" i="4"/>
  <c r="H13" i="4"/>
  <c r="E13" i="4"/>
  <c r="F13" i="4"/>
  <c r="N12" i="4"/>
  <c r="K12" i="4"/>
  <c r="L12" i="4"/>
  <c r="J12" i="4"/>
  <c r="H12" i="4"/>
  <c r="E12" i="4"/>
  <c r="F12" i="4"/>
  <c r="N11" i="4"/>
  <c r="K11" i="4"/>
  <c r="L11" i="4"/>
  <c r="J11" i="4"/>
  <c r="H11" i="4"/>
  <c r="E11" i="4"/>
  <c r="F11" i="4"/>
  <c r="N10" i="4"/>
  <c r="K10" i="4"/>
  <c r="L10" i="4"/>
  <c r="J10" i="4"/>
  <c r="H10" i="4"/>
  <c r="E10" i="4"/>
  <c r="F10" i="4"/>
  <c r="N9" i="4"/>
  <c r="K9" i="4"/>
  <c r="L9" i="4"/>
  <c r="J9" i="4"/>
  <c r="H9" i="4"/>
  <c r="E9" i="4"/>
  <c r="F9" i="4"/>
  <c r="N8" i="4"/>
  <c r="K8" i="4"/>
  <c r="L8" i="4"/>
  <c r="J8" i="4"/>
  <c r="H8" i="4"/>
  <c r="E8" i="4"/>
  <c r="F8" i="4"/>
  <c r="N7" i="4"/>
  <c r="K7" i="4"/>
  <c r="L7" i="4"/>
  <c r="J7" i="4"/>
  <c r="H7" i="4"/>
  <c r="E7" i="4"/>
  <c r="F7" i="4"/>
  <c r="N38" i="3"/>
  <c r="K38" i="3"/>
  <c r="L38" i="3"/>
  <c r="J38" i="3"/>
  <c r="H38" i="3"/>
  <c r="E38" i="3"/>
  <c r="F38" i="3"/>
  <c r="N37" i="3"/>
  <c r="K37" i="3"/>
  <c r="L37" i="3"/>
  <c r="J37" i="3"/>
  <c r="H37" i="3"/>
  <c r="E37" i="3"/>
  <c r="F37" i="3"/>
  <c r="N36" i="3"/>
  <c r="K36" i="3"/>
  <c r="L36" i="3"/>
  <c r="J36" i="3"/>
  <c r="H36" i="3"/>
  <c r="E36" i="3"/>
  <c r="F36" i="3"/>
  <c r="N35" i="3"/>
  <c r="L35" i="3"/>
  <c r="K35" i="3"/>
  <c r="J35" i="3"/>
  <c r="H35" i="3"/>
  <c r="F35" i="3"/>
  <c r="E35" i="3"/>
  <c r="N34" i="3"/>
  <c r="K34" i="3"/>
  <c r="L34" i="3"/>
  <c r="J34" i="3"/>
  <c r="H34" i="3"/>
  <c r="E34" i="3"/>
  <c r="F34" i="3"/>
  <c r="N33" i="3"/>
  <c r="K33" i="3"/>
  <c r="L33" i="3"/>
  <c r="J33" i="3"/>
  <c r="H33" i="3"/>
  <c r="E33" i="3"/>
  <c r="F33" i="3"/>
  <c r="M32" i="3"/>
  <c r="M39" i="3"/>
  <c r="I32" i="3"/>
  <c r="G32" i="3"/>
  <c r="F32" i="10"/>
  <c r="G32" i="10"/>
  <c r="D32" i="3"/>
  <c r="C32" i="10"/>
  <c r="C32" i="3"/>
  <c r="B32" i="10"/>
  <c r="N31" i="3"/>
  <c r="K31" i="3"/>
  <c r="L31" i="3"/>
  <c r="J31" i="3"/>
  <c r="H31" i="3"/>
  <c r="E31" i="3"/>
  <c r="F31" i="3"/>
  <c r="N30" i="3"/>
  <c r="K30" i="3"/>
  <c r="L30" i="3"/>
  <c r="J30" i="3"/>
  <c r="H30" i="3"/>
  <c r="E30" i="3"/>
  <c r="F30" i="3"/>
  <c r="N29" i="3"/>
  <c r="K29" i="3"/>
  <c r="L29" i="3"/>
  <c r="J29" i="3"/>
  <c r="H29" i="3"/>
  <c r="E29" i="3"/>
  <c r="F29" i="3"/>
  <c r="N28" i="3"/>
  <c r="K28" i="3"/>
  <c r="L28" i="3"/>
  <c r="J28" i="3"/>
  <c r="H28" i="3"/>
  <c r="E28" i="3"/>
  <c r="F28" i="3"/>
  <c r="N27" i="3"/>
  <c r="K27" i="3"/>
  <c r="L27" i="3"/>
  <c r="J27" i="3"/>
  <c r="H27" i="3"/>
  <c r="E27" i="3"/>
  <c r="F27" i="3"/>
  <c r="N26" i="3"/>
  <c r="K26" i="3"/>
  <c r="L26" i="3"/>
  <c r="J26" i="3"/>
  <c r="H26" i="3"/>
  <c r="E26" i="3"/>
  <c r="F26" i="3"/>
  <c r="N25" i="3"/>
  <c r="L25" i="3"/>
  <c r="K25" i="3"/>
  <c r="J25" i="3"/>
  <c r="H25" i="3"/>
  <c r="F25" i="3"/>
  <c r="E25" i="3"/>
  <c r="N24" i="3"/>
  <c r="K24" i="3"/>
  <c r="L24" i="3"/>
  <c r="J24" i="3"/>
  <c r="H24" i="3"/>
  <c r="E24" i="3"/>
  <c r="F24" i="3"/>
  <c r="M23" i="3"/>
  <c r="L23" i="10"/>
  <c r="M23" i="10"/>
  <c r="I23" i="3"/>
  <c r="J23" i="3"/>
  <c r="G23" i="3"/>
  <c r="F23" i="10"/>
  <c r="G23" i="10"/>
  <c r="D23" i="3"/>
  <c r="C23" i="10"/>
  <c r="C23" i="3"/>
  <c r="B23" i="10"/>
  <c r="N23" i="3"/>
  <c r="N22" i="3"/>
  <c r="K22" i="3"/>
  <c r="L22" i="3"/>
  <c r="J22" i="3"/>
  <c r="H22" i="3"/>
  <c r="E22" i="3"/>
  <c r="F22" i="3"/>
  <c r="N21" i="3"/>
  <c r="K21" i="3"/>
  <c r="L21" i="3"/>
  <c r="J21" i="3"/>
  <c r="H21" i="3"/>
  <c r="E21" i="3"/>
  <c r="F21" i="3"/>
  <c r="N19" i="3"/>
  <c r="K19" i="3"/>
  <c r="L19" i="3"/>
  <c r="J19" i="3"/>
  <c r="H19" i="3"/>
  <c r="E19" i="3"/>
  <c r="F19" i="3"/>
  <c r="N18" i="3"/>
  <c r="K18" i="3"/>
  <c r="L18" i="3"/>
  <c r="J18" i="3"/>
  <c r="H18" i="3"/>
  <c r="E18" i="3"/>
  <c r="F18" i="3"/>
  <c r="N17" i="3"/>
  <c r="K17" i="3"/>
  <c r="L17" i="3"/>
  <c r="J17" i="3"/>
  <c r="H17" i="3"/>
  <c r="E17" i="3"/>
  <c r="F17" i="3"/>
  <c r="N16" i="3"/>
  <c r="K16" i="3"/>
  <c r="J16" i="3"/>
  <c r="H16" i="3"/>
  <c r="E16" i="3"/>
  <c r="F16" i="3"/>
  <c r="N15" i="3"/>
  <c r="K15" i="3"/>
  <c r="J15" i="3"/>
  <c r="H15" i="3"/>
  <c r="E15" i="3"/>
  <c r="F15" i="3"/>
  <c r="N14" i="3"/>
  <c r="K14" i="3"/>
  <c r="L14" i="3"/>
  <c r="J14" i="3"/>
  <c r="H14" i="3"/>
  <c r="E14" i="3"/>
  <c r="F14" i="3"/>
  <c r="M13" i="3"/>
  <c r="L13" i="10"/>
  <c r="M13" i="10"/>
  <c r="I13" i="3"/>
  <c r="G13" i="3"/>
  <c r="H13" i="3"/>
  <c r="D13" i="3"/>
  <c r="C13" i="10"/>
  <c r="C13" i="3"/>
  <c r="B13" i="10"/>
  <c r="N12" i="3"/>
  <c r="K12" i="3"/>
  <c r="L12" i="3"/>
  <c r="J12" i="3"/>
  <c r="H12" i="3"/>
  <c r="E12" i="3"/>
  <c r="F12" i="3"/>
  <c r="N11" i="3"/>
  <c r="K11" i="3"/>
  <c r="L11" i="3"/>
  <c r="J11" i="3"/>
  <c r="H11" i="3"/>
  <c r="E11" i="3"/>
  <c r="F11" i="3"/>
  <c r="N10" i="3"/>
  <c r="K10" i="3"/>
  <c r="J10" i="3"/>
  <c r="H10" i="3"/>
  <c r="E10" i="3"/>
  <c r="F10" i="3"/>
  <c r="N9" i="3"/>
  <c r="K9" i="3"/>
  <c r="L9" i="3"/>
  <c r="J9" i="3"/>
  <c r="H9" i="3"/>
  <c r="E9" i="3"/>
  <c r="F9" i="3"/>
  <c r="M8" i="3"/>
  <c r="L8" i="10"/>
  <c r="M8" i="10"/>
  <c r="I8" i="3"/>
  <c r="K8" i="3"/>
  <c r="G8" i="3"/>
  <c r="F8" i="10"/>
  <c r="G8" i="10"/>
  <c r="D8" i="3"/>
  <c r="D39" i="3"/>
  <c r="C39" i="10"/>
  <c r="C8" i="3"/>
  <c r="E8" i="3"/>
  <c r="F8" i="3"/>
  <c r="B8" i="10"/>
  <c r="B8" i="3"/>
  <c r="B39" i="3"/>
  <c r="H38" i="2"/>
  <c r="H37" i="2"/>
  <c r="H34" i="2"/>
  <c r="H33" i="2"/>
  <c r="H32" i="2"/>
  <c r="H31" i="2"/>
  <c r="H30" i="2"/>
  <c r="H29" i="2"/>
  <c r="H28" i="2"/>
  <c r="H27" i="2"/>
  <c r="H26" i="2"/>
  <c r="H25" i="2"/>
  <c r="H24" i="2"/>
  <c r="H22" i="2"/>
  <c r="H21" i="2"/>
  <c r="H20" i="2"/>
  <c r="H19" i="2"/>
  <c r="H18" i="2"/>
  <c r="H17" i="2"/>
  <c r="H16" i="2"/>
  <c r="H15" i="2"/>
  <c r="H14" i="2"/>
  <c r="H12" i="2"/>
  <c r="H11" i="2"/>
  <c r="H10" i="2"/>
  <c r="H9" i="2"/>
  <c r="K32" i="2"/>
  <c r="K38" i="2"/>
  <c r="L38" i="2"/>
  <c r="K37" i="2"/>
  <c r="L37" i="2"/>
  <c r="K34" i="2"/>
  <c r="L34" i="2"/>
  <c r="K33" i="2"/>
  <c r="M33" i="2"/>
  <c r="N33" i="2"/>
  <c r="J23" i="2"/>
  <c r="I23" i="2"/>
  <c r="K31" i="2"/>
  <c r="L31" i="2"/>
  <c r="K30" i="2"/>
  <c r="K29" i="2"/>
  <c r="L29" i="2"/>
  <c r="K28" i="2"/>
  <c r="L28" i="2"/>
  <c r="K27" i="2"/>
  <c r="M27" i="2"/>
  <c r="N27" i="2"/>
  <c r="K26" i="2"/>
  <c r="L26" i="2"/>
  <c r="K25" i="2"/>
  <c r="K24" i="2"/>
  <c r="M24" i="2"/>
  <c r="N24" i="2"/>
  <c r="K12" i="2"/>
  <c r="L12" i="2"/>
  <c r="J13" i="2"/>
  <c r="I13" i="2"/>
  <c r="I39" i="2"/>
  <c r="K39" i="2"/>
  <c r="K22" i="2"/>
  <c r="K21" i="2"/>
  <c r="M21" i="2"/>
  <c r="N21" i="2"/>
  <c r="K20" i="2"/>
  <c r="K19" i="2"/>
  <c r="K18" i="2"/>
  <c r="M18" i="2"/>
  <c r="N18" i="2"/>
  <c r="K17" i="2"/>
  <c r="M17" i="2"/>
  <c r="N17" i="2"/>
  <c r="K16" i="2"/>
  <c r="M16" i="2"/>
  <c r="N16" i="2"/>
  <c r="K15" i="2"/>
  <c r="M15" i="2"/>
  <c r="N15" i="2"/>
  <c r="K14" i="2"/>
  <c r="J8" i="2"/>
  <c r="J39" i="2"/>
  <c r="I8" i="2"/>
  <c r="K10" i="2"/>
  <c r="K8" i="2"/>
  <c r="K11" i="2"/>
  <c r="K9" i="2"/>
  <c r="L11" i="2"/>
  <c r="M11" i="2"/>
  <c r="N11" i="2"/>
  <c r="L32" i="2"/>
  <c r="M32" i="2"/>
  <c r="N32" i="2"/>
  <c r="L9" i="2"/>
  <c r="M9" i="2"/>
  <c r="N9" i="2"/>
  <c r="L14" i="2"/>
  <c r="L18" i="2"/>
  <c r="L22" i="2"/>
  <c r="M22" i="2"/>
  <c r="N22" i="2"/>
  <c r="L15" i="2"/>
  <c r="L19" i="2"/>
  <c r="M19" i="2"/>
  <c r="N19" i="2"/>
  <c r="L25" i="2"/>
  <c r="M25" i="2"/>
  <c r="N25" i="2"/>
  <c r="L16" i="2"/>
  <c r="L20" i="2"/>
  <c r="M20" i="2"/>
  <c r="N20" i="2"/>
  <c r="L30" i="2"/>
  <c r="M30" i="2"/>
  <c r="N30" i="2"/>
  <c r="L21" i="2"/>
  <c r="P38" i="2"/>
  <c r="P37" i="2"/>
  <c r="P34" i="2"/>
  <c r="P33" i="2"/>
  <c r="P32" i="2"/>
  <c r="P31" i="2"/>
  <c r="P30" i="2"/>
  <c r="P29" i="2"/>
  <c r="P28" i="2"/>
  <c r="P27" i="2"/>
  <c r="P26" i="2"/>
  <c r="P25" i="2"/>
  <c r="P24" i="2"/>
  <c r="P22" i="2"/>
  <c r="P21" i="2"/>
  <c r="P20" i="2"/>
  <c r="P19" i="2"/>
  <c r="P18" i="2"/>
  <c r="P17" i="2"/>
  <c r="P16" i="2"/>
  <c r="P15" i="2"/>
  <c r="P14" i="2"/>
  <c r="P12" i="2"/>
  <c r="P11" i="2"/>
  <c r="P10" i="2"/>
  <c r="P9" i="2"/>
  <c r="E38" i="2"/>
  <c r="F38" i="2"/>
  <c r="E37" i="2"/>
  <c r="F37" i="2"/>
  <c r="E34" i="2"/>
  <c r="F34" i="2"/>
  <c r="E33" i="2"/>
  <c r="F33" i="2"/>
  <c r="E32" i="2"/>
  <c r="F32" i="2"/>
  <c r="E31" i="2"/>
  <c r="F31" i="2"/>
  <c r="E30" i="2"/>
  <c r="F30" i="2"/>
  <c r="E29" i="2"/>
  <c r="F29" i="2"/>
  <c r="E28" i="2"/>
  <c r="F28" i="2"/>
  <c r="E27" i="2"/>
  <c r="F27" i="2"/>
  <c r="E26" i="2"/>
  <c r="F26" i="2"/>
  <c r="E25" i="2"/>
  <c r="F25" i="2"/>
  <c r="E24" i="2"/>
  <c r="F24" i="2"/>
  <c r="E23" i="2"/>
  <c r="E22" i="2"/>
  <c r="F22" i="2"/>
  <c r="E21" i="2"/>
  <c r="F21" i="2"/>
  <c r="E20" i="2"/>
  <c r="F20" i="2"/>
  <c r="E19" i="2"/>
  <c r="F19" i="2"/>
  <c r="E18" i="2"/>
  <c r="F18" i="2"/>
  <c r="E17" i="2"/>
  <c r="F17" i="2"/>
  <c r="E16" i="2"/>
  <c r="F16" i="2"/>
  <c r="E15" i="2"/>
  <c r="F15" i="2"/>
  <c r="E14" i="2"/>
  <c r="F14" i="2"/>
  <c r="E13" i="2"/>
  <c r="E12" i="2"/>
  <c r="F12" i="2"/>
  <c r="E11" i="2"/>
  <c r="F11" i="2"/>
  <c r="E10" i="2"/>
  <c r="F10" i="2"/>
  <c r="E9" i="2"/>
  <c r="F9" i="2"/>
  <c r="E8" i="2"/>
  <c r="F8" i="2"/>
  <c r="O39" i="2"/>
  <c r="G39" i="2"/>
  <c r="H39" i="2"/>
  <c r="D39" i="2"/>
  <c r="E39" i="2"/>
  <c r="F39" i="2"/>
  <c r="C39" i="2"/>
  <c r="B23" i="2"/>
  <c r="H23" i="2"/>
  <c r="F23" i="2"/>
  <c r="B13" i="2"/>
  <c r="F13" i="2"/>
  <c r="B8" i="2"/>
  <c r="H8" i="2"/>
  <c r="H13" i="2"/>
  <c r="P8" i="2"/>
  <c r="P13" i="2"/>
  <c r="M12" i="2"/>
  <c r="N12" i="2"/>
  <c r="M34" i="2"/>
  <c r="N34" i="2"/>
  <c r="P39" i="5"/>
  <c r="H39" i="5"/>
  <c r="P13" i="5"/>
  <c r="H23" i="5"/>
  <c r="L24" i="5"/>
  <c r="P8" i="5"/>
  <c r="H8" i="5"/>
  <c r="J32" i="3"/>
  <c r="C39" i="3"/>
  <c r="G39" i="3"/>
  <c r="H39" i="3"/>
  <c r="E13" i="3"/>
  <c r="F13" i="3"/>
  <c r="K32" i="3"/>
  <c r="L32" i="3"/>
  <c r="M31" i="5"/>
  <c r="N31" i="5"/>
  <c r="L27" i="5"/>
  <c r="L22" i="5"/>
  <c r="M21" i="5"/>
  <c r="N21" i="5"/>
  <c r="L20" i="5"/>
  <c r="L33" i="5"/>
  <c r="N26" i="5"/>
  <c r="M28" i="5"/>
  <c r="N28" i="5"/>
  <c r="H37" i="10"/>
  <c r="I37" i="10"/>
  <c r="M27" i="5"/>
  <c r="N27" i="5"/>
  <c r="L11" i="5"/>
  <c r="L30" i="5"/>
  <c r="M8" i="5"/>
  <c r="N8" i="5"/>
  <c r="L26" i="5"/>
  <c r="H13" i="10"/>
  <c r="I13" i="10"/>
  <c r="M11" i="5"/>
  <c r="N11" i="5"/>
  <c r="L21" i="5"/>
  <c r="M32" i="5"/>
  <c r="N32" i="5"/>
  <c r="L27" i="2"/>
  <c r="L33" i="2"/>
  <c r="L24" i="2"/>
  <c r="M14" i="2"/>
  <c r="N14" i="2"/>
  <c r="K23" i="2"/>
  <c r="M23" i="2"/>
  <c r="N23" i="2"/>
  <c r="P23" i="2"/>
  <c r="M38" i="2"/>
  <c r="N38" i="2"/>
  <c r="B39" i="2"/>
  <c r="P39" i="2"/>
  <c r="E39" i="3"/>
  <c r="F39" i="3"/>
  <c r="J13" i="3"/>
  <c r="C8" i="10"/>
  <c r="D8" i="10"/>
  <c r="E8" i="10"/>
  <c r="H8" i="3"/>
  <c r="H23" i="3"/>
  <c r="H32" i="3"/>
  <c r="J12" i="10"/>
  <c r="K12" i="10"/>
  <c r="J27" i="10"/>
  <c r="K27" i="10"/>
  <c r="N13" i="3"/>
  <c r="L16" i="3"/>
  <c r="E23" i="3"/>
  <c r="F23" i="3"/>
  <c r="E32" i="3"/>
  <c r="F32" i="3"/>
  <c r="N8" i="3"/>
  <c r="K23" i="3"/>
  <c r="J8" i="3"/>
  <c r="L10" i="3"/>
  <c r="L15" i="3"/>
  <c r="D10" i="10"/>
  <c r="E10" i="10"/>
  <c r="L23" i="2"/>
  <c r="L23" i="3"/>
  <c r="L8" i="3"/>
  <c r="J8" i="10"/>
  <c r="K8" i="10"/>
  <c r="N39" i="3"/>
  <c r="L39" i="10"/>
  <c r="M39" i="10"/>
  <c r="F39" i="10"/>
  <c r="G39" i="10"/>
  <c r="L32" i="10"/>
  <c r="M32" i="10"/>
  <c r="H8" i="10"/>
  <c r="I8" i="10"/>
  <c r="K13" i="3"/>
  <c r="L13" i="3"/>
  <c r="J15" i="10"/>
  <c r="K15" i="10"/>
  <c r="D11" i="10"/>
  <c r="E11" i="10"/>
  <c r="E15" i="10"/>
  <c r="D33" i="10"/>
  <c r="E33" i="10"/>
  <c r="I39" i="3"/>
  <c r="J39" i="3"/>
  <c r="F13" i="10"/>
  <c r="G13" i="10"/>
  <c r="N32" i="3"/>
  <c r="D17" i="10"/>
  <c r="E17" i="10"/>
  <c r="E38" i="10"/>
  <c r="E34" i="10"/>
  <c r="E29" i="10"/>
  <c r="E25" i="10"/>
  <c r="D36" i="10"/>
  <c r="E36" i="10"/>
  <c r="D31" i="10"/>
  <c r="E31" i="10"/>
  <c r="D27" i="10"/>
  <c r="E27" i="10"/>
  <c r="K39" i="3"/>
  <c r="L39" i="3"/>
  <c r="D13" i="10"/>
  <c r="E13" i="10"/>
  <c r="D23" i="10"/>
  <c r="E23" i="10"/>
  <c r="H10" i="10"/>
  <c r="I10" i="10"/>
  <c r="L12" i="5"/>
  <c r="H22" i="10"/>
  <c r="I22" i="10"/>
  <c r="H34" i="10"/>
  <c r="I34" i="10"/>
  <c r="M13" i="5"/>
  <c r="H29" i="10"/>
  <c r="I29" i="10"/>
  <c r="H32" i="10"/>
  <c r="I32" i="10"/>
  <c r="D9" i="10"/>
  <c r="E9" i="10"/>
  <c r="D18" i="10"/>
  <c r="E18" i="10"/>
  <c r="H31" i="10"/>
  <c r="I31" i="10"/>
  <c r="E39" i="5"/>
  <c r="F39" i="5"/>
  <c r="J16" i="10"/>
  <c r="N16" i="5"/>
  <c r="J29" i="10"/>
  <c r="K29" i="10"/>
  <c r="N29" i="5"/>
  <c r="L17" i="5"/>
  <c r="D14" i="10"/>
  <c r="E14" i="10"/>
  <c r="J11" i="10"/>
  <c r="K11" i="10"/>
  <c r="H19" i="10"/>
  <c r="I19" i="10"/>
  <c r="M17" i="5"/>
  <c r="L29" i="5"/>
  <c r="J31" i="10"/>
  <c r="K31" i="10"/>
  <c r="J33" i="10"/>
  <c r="K33" i="10"/>
  <c r="N15" i="5"/>
  <c r="L14" i="5"/>
  <c r="L19" i="5"/>
  <c r="H16" i="10"/>
  <c r="I16" i="10"/>
  <c r="H30" i="10"/>
  <c r="I30" i="10"/>
  <c r="M25" i="5"/>
  <c r="D12" i="10"/>
  <c r="E12" i="10"/>
  <c r="D19" i="10"/>
  <c r="E19" i="10"/>
  <c r="L16" i="5"/>
  <c r="L25" i="5"/>
  <c r="M14" i="5"/>
  <c r="D35" i="10"/>
  <c r="E35" i="10"/>
  <c r="D26" i="10"/>
  <c r="E26" i="10"/>
  <c r="N30" i="5"/>
  <c r="J30" i="10"/>
  <c r="K30" i="10"/>
  <c r="N23" i="5"/>
  <c r="J23" i="10"/>
  <c r="K23" i="10"/>
  <c r="M39" i="5"/>
  <c r="N22" i="5"/>
  <c r="J22" i="10"/>
  <c r="K22" i="10"/>
  <c r="J18" i="10"/>
  <c r="K18" i="10"/>
  <c r="N18" i="5"/>
  <c r="H23" i="10"/>
  <c r="I23" i="10"/>
  <c r="B39" i="10"/>
  <c r="D39" i="10"/>
  <c r="E39" i="10"/>
  <c r="L23" i="5"/>
  <c r="H39" i="10"/>
  <c r="I39" i="10"/>
  <c r="J21" i="10"/>
  <c r="K21" i="10"/>
  <c r="H38" i="10"/>
  <c r="I38" i="10"/>
  <c r="L28" i="5"/>
  <c r="M34" i="5"/>
  <c r="M9" i="5"/>
  <c r="J37" i="10"/>
  <c r="K37" i="10"/>
  <c r="L18" i="5"/>
  <c r="J32" i="10"/>
  <c r="K32" i="10"/>
  <c r="J19" i="10"/>
  <c r="K19" i="10"/>
  <c r="J28" i="10"/>
  <c r="K28" i="10"/>
  <c r="J24" i="10"/>
  <c r="K24" i="10"/>
  <c r="M38" i="5"/>
  <c r="L9" i="5"/>
  <c r="M10" i="5"/>
  <c r="D32" i="10"/>
  <c r="E32" i="10"/>
  <c r="D22" i="10"/>
  <c r="E22" i="10"/>
  <c r="D30" i="10"/>
  <c r="E30" i="10"/>
  <c r="D37" i="10"/>
  <c r="E37" i="10"/>
  <c r="D24" i="10"/>
  <c r="E24" i="10"/>
  <c r="T18" i="7"/>
  <c r="T37" i="7"/>
  <c r="T33" i="7"/>
  <c r="U35" i="7"/>
  <c r="U34" i="7"/>
  <c r="T7" i="7"/>
  <c r="U12" i="7"/>
  <c r="T23" i="7"/>
  <c r="T27" i="7"/>
  <c r="T31" i="7"/>
  <c r="T26" i="7"/>
  <c r="Q31" i="6"/>
  <c r="Q23" i="6"/>
  <c r="M7" i="6"/>
  <c r="S7" i="6"/>
  <c r="O30" i="6"/>
  <c r="O26" i="6"/>
  <c r="J13" i="10"/>
  <c r="K13" i="10"/>
  <c r="N13" i="5"/>
  <c r="J14" i="10"/>
  <c r="K14" i="10"/>
  <c r="N14" i="5"/>
  <c r="N25" i="5"/>
  <c r="J25" i="10"/>
  <c r="K25" i="10"/>
  <c r="N17" i="5"/>
  <c r="J17" i="10"/>
  <c r="J38" i="10"/>
  <c r="K38" i="10"/>
  <c r="N38" i="5"/>
  <c r="J34" i="10"/>
  <c r="K34" i="10"/>
  <c r="N34" i="5"/>
  <c r="J39" i="10"/>
  <c r="K39" i="10"/>
  <c r="N39" i="5"/>
  <c r="J10" i="10"/>
  <c r="K10" i="10"/>
  <c r="N10" i="5"/>
  <c r="N9" i="5"/>
  <c r="J9" i="10"/>
  <c r="K9" i="10"/>
  <c r="T14" i="7"/>
  <c r="U21" i="7"/>
  <c r="T20" i="7"/>
  <c r="T19" i="7"/>
  <c r="U17" i="7"/>
  <c r="T16" i="7"/>
  <c r="T15" i="7"/>
  <c r="U13" i="7"/>
  <c r="U30" i="7"/>
  <c r="U29" i="7"/>
  <c r="P19" i="6"/>
  <c r="Q27" i="6"/>
  <c r="P11" i="6"/>
  <c r="P7" i="6"/>
  <c r="P21" i="6"/>
  <c r="O20" i="6"/>
  <c r="P18" i="6"/>
  <c r="O17" i="6"/>
  <c r="P16" i="6"/>
  <c r="O14" i="6"/>
  <c r="P13" i="6"/>
  <c r="O29" i="6"/>
  <c r="O35" i="6"/>
  <c r="O38" i="6"/>
  <c r="M39" i="2"/>
  <c r="N39" i="2"/>
  <c r="L39" i="2"/>
  <c r="M8" i="2"/>
  <c r="N8" i="2"/>
  <c r="L8" i="2"/>
  <c r="L17" i="2"/>
  <c r="M26" i="2"/>
  <c r="N26" i="2"/>
  <c r="M28" i="2"/>
  <c r="N28" i="2"/>
  <c r="M10" i="2"/>
  <c r="N10" i="2"/>
  <c r="M31" i="2"/>
  <c r="N31" i="2"/>
  <c r="M29" i="2"/>
  <c r="N29" i="2"/>
  <c r="M37" i="2"/>
  <c r="N37" i="2"/>
  <c r="L10" i="2"/>
  <c r="K13" i="2"/>
  <c r="L13" i="2"/>
  <c r="M13" i="2"/>
  <c r="N13" i="2"/>
</calcChain>
</file>

<file path=xl/sharedStrings.xml><?xml version="1.0" encoding="utf-8"?>
<sst xmlns="http://schemas.openxmlformats.org/spreadsheetml/2006/main" count="586" uniqueCount="93">
  <si>
    <t xml:space="preserve">   Transport en commun</t>
  </si>
  <si>
    <t>%</t>
  </si>
  <si>
    <t>Agglomération de Québec</t>
  </si>
  <si>
    <t>Québec</t>
  </si>
  <si>
    <t>L'Ancienne-Lorette</t>
  </si>
  <si>
    <t>Saint-Augustin-de-Desmaures</t>
  </si>
  <si>
    <t>Lévis</t>
  </si>
  <si>
    <t>MRC de La Jacques-Cartier</t>
  </si>
  <si>
    <t>Fossambault-sur-le-Lac</t>
  </si>
  <si>
    <t>Lac-Beauport</t>
  </si>
  <si>
    <t>Lac-Delage</t>
  </si>
  <si>
    <t>Lac-Saint-Joseph</t>
  </si>
  <si>
    <t>Sainte-Brigitte-de-Laval</t>
  </si>
  <si>
    <t>Sainte-Catherine-de-la-Jacques-Cartier</t>
  </si>
  <si>
    <t>Saint-Gabriel-de-Valcartier</t>
  </si>
  <si>
    <t>Shannon</t>
  </si>
  <si>
    <t>Stoneham-et-Tewkesbury</t>
  </si>
  <si>
    <t>MRC de La Côte-de-Beaupré</t>
  </si>
  <si>
    <t>Beaupré</t>
  </si>
  <si>
    <t>Boischatel</t>
  </si>
  <si>
    <t>Château-Richer</t>
  </si>
  <si>
    <t>L'Ange-Gardien</t>
  </si>
  <si>
    <t>Sainte-Anne-de-Beaupré</t>
  </si>
  <si>
    <t>Saint-Ferréol-les-Neiges</t>
  </si>
  <si>
    <t>Saint-Joachim</t>
  </si>
  <si>
    <t>Saint-Tite-des-Caps</t>
  </si>
  <si>
    <t>MRC de L'Île-d'Orléans</t>
  </si>
  <si>
    <t>Sainte-Famille</t>
  </si>
  <si>
    <t>Sainte-Pétronille</t>
  </si>
  <si>
    <t>Saint-François-de-l'Île-d'Orléans</t>
  </si>
  <si>
    <t>Saint-Jean-de-l'Île-d'Orléans</t>
  </si>
  <si>
    <t>Saint-Laurent-de-l'Île-d'Orléans</t>
  </si>
  <si>
    <t>Saint-Pierre-de-l'Île-d'Orléans</t>
  </si>
  <si>
    <t>Communauté métropolitaine de Québec</t>
  </si>
  <si>
    <t>Municipalités</t>
  </si>
  <si>
    <t>Mode de transport utilisé par la population occupée se rendant au travail en 2011 (nombre et pourcentage)</t>
  </si>
  <si>
    <t>Population occupée totale agée de 15 ans et plus ayant un lieu habituel de travail</t>
  </si>
  <si>
    <t>n/d</t>
  </si>
  <si>
    <t>Automobile, camion ou fourgonnette</t>
  </si>
  <si>
    <t>Conducteur</t>
  </si>
  <si>
    <t>Passager</t>
  </si>
  <si>
    <t>Transport durable</t>
  </si>
  <si>
    <t>Transport actif</t>
  </si>
  <si>
    <t>À pied</t>
  </si>
  <si>
    <t>À bicyclette</t>
  </si>
  <si>
    <t>Autres moyens</t>
  </si>
  <si>
    <t>Total</t>
  </si>
  <si>
    <t>Source : Enquête nationale auprès des ménages (ENM), profil de l'ENM en 2011. Compilation réalisée par la Communauté métropolitaine de Québec.</t>
  </si>
  <si>
    <t>http://www12.statcan.gc.ca/nhs-enm/2011/dp-pd/prof/index.cfm?Lang=F</t>
  </si>
  <si>
    <t>Mise en garde : les municipalités suivantes ont des taux global de non réponse (TGN) à l'enquête nationale auprès des ménages de plus de 40% : Saint-Laurent-de-l'Île-d'Orléans, Saint-Pierre-de-L'Île-d'Orléans, Stoneham-et-Tewksbury, Shannon, Château-Richer, Saint-Tite-des-Caps, Saint-Ferréol-les-Neiges. À titre comparatif, l'ensemble du Québec a un TGN de 22,4%. Les comparaisons avec les données du recensement de 2006 doivent  donc être faites avec prudence pour ces municipalités.</t>
  </si>
  <si>
    <t>Mode de transport utilisé par la population active se rendant au travail en 2006 (nombre et pourcentage)</t>
  </si>
  <si>
    <t>Population active occupée totale de 15 ans et plus ayant un lieu habituel de travail</t>
  </si>
  <si>
    <t>Automobile, camion ou fourgonette</t>
  </si>
  <si>
    <t xml:space="preserve">   Conducteur </t>
  </si>
  <si>
    <t xml:space="preserve">   Passager </t>
  </si>
  <si>
    <t>Transport actif (à pied ou à bicyclette)</t>
  </si>
  <si>
    <t>nd</t>
  </si>
  <si>
    <t>http://www12.statcan.ca/census-recensement/2006/dp-pd/prof/92-591/index.cfm?Lang=F</t>
  </si>
  <si>
    <t>Mode de transport utilisé par la population active se rendant au travail en 2001 (nombre et pourcentage)</t>
  </si>
  <si>
    <t xml:space="preserve">   Autres moyens</t>
  </si>
  <si>
    <t xml:space="preserve">   Conducteur</t>
  </si>
  <si>
    <t xml:space="preserve">   Transport actif (à pied ou à bicyclette)</t>
  </si>
  <si>
    <t>http://www12.statcan.gc.ca/francais/census01/Products/standard/themes/DataProducts.cfm?S=1&amp;T=49&amp;ALEVEL=2&amp;FREE=0</t>
  </si>
  <si>
    <t>Mode de transport utilisé par la population occupée se rendant au travail en 2016 (nombre et pourcentage)</t>
  </si>
  <si>
    <t>Transport en commun</t>
  </si>
  <si>
    <t>Mode de transport utilisé par la population occupée se rendant au travail depuis 2001 (nombre et pourcentage)</t>
  </si>
  <si>
    <t>2001-2006</t>
  </si>
  <si>
    <t>2006-2011</t>
  </si>
  <si>
    <t>2011-2016</t>
  </si>
  <si>
    <t>2001-2016</t>
  </si>
  <si>
    <t>2006-2016</t>
  </si>
  <si>
    <t>Mode de transport utilisé par la population occupée se rendant au travail depuis 2001</t>
  </si>
  <si>
    <t>Transport actif (à pied ou à biclette)</t>
  </si>
  <si>
    <t>Variation quinquennale total</t>
  </si>
  <si>
    <t>Autres variations totales</t>
  </si>
  <si>
    <t>Totales</t>
  </si>
  <si>
    <t>Transport durable (Variations)</t>
  </si>
  <si>
    <t>Autres moyens de transport</t>
  </si>
  <si>
    <t>% Part modale</t>
  </si>
  <si>
    <t>Total transport durable</t>
  </si>
  <si>
    <t>Variations des autres moyens de transport</t>
  </si>
  <si>
    <t>Variation des modes de transport utilisé par la population occupée se rendant au travail entre 2006 à 2016 (nombre et pourcentage)</t>
  </si>
  <si>
    <t>Total actif</t>
  </si>
  <si>
    <t>Variation 2006 - 2016 Automobile, camion ou fourgonnette</t>
  </si>
  <si>
    <t>Variation 2006 - 2016 Transport durable</t>
  </si>
  <si>
    <t>Variation 2006 - 2016 Autres moyens</t>
  </si>
  <si>
    <t>Total automobile</t>
  </si>
  <si>
    <t>Source :Statistique Canada. 2017. Profil du recensement, Recensement de 2016, produit nº 98-316-X2016001 au catalogue de Statistique Canada. Ottawa. Diffusé le 29 novembre 2017.</t>
  </si>
  <si>
    <t>http://www12.statcan.gc.ca/census-recensement/2016/dp-pd/prof/index.cfm?Lang=F</t>
  </si>
  <si>
    <t>Source : Statistique Canada, Recensement de la population de 2001, 2006, 2016  ainsi que l'Enquête nationale auprès des ménages (ENM), profil de l'ENM en 2011. Compilation réalisée par la Communauté métropolitaine de Québec.</t>
  </si>
  <si>
    <t>Source : Statistique Canada, Recensement de la population de 2006 et 2016. Compilation réalisée par la Communauté métropolitaine de Québec.</t>
  </si>
  <si>
    <t>Source : Statistique Canada. 2007. Profils des communautés de 2006, Recensement de 2006, produit nº 92-591-XWF au catalogue de Statistique Canada. Ottawa. Diffusé le 13 mars 2007.</t>
  </si>
  <si>
    <t>Source : Statistique Canada, Recensement de la population de 2001, produit numéro 97F0015XCB2001002 au catalogue de Statistique Canada. Données compilées par la CMQ.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</si>
</sst>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2"/>
      <name val="Times New Roman"/>
    </font>
    <font>
      <sz val="12"/>
      <name val="Times New Roman"/>
    </font>
    <font>
      <u/>
      <sz val="12"/>
      <color indexed="12"/>
      <name val="Times New Roman"/>
      <family val="1"/>
    </font>
    <font>
      <sz val="10"/>
      <color indexed="8"/>
      <name val="Arial"/>
      <family val="2"/>
    </font>
    <font>
      <sz val="9"/>
      <name val="Arial"/>
      <family val="2"/>
    </font>
    <font>
      <b/>
      <sz val="9"/>
      <name val="Arial"/>
      <family val="2"/>
    </font>
    <font>
      <b/>
      <sz val="9"/>
      <color indexed="8"/>
      <name val="Arial"/>
      <family val="2"/>
    </font>
    <font>
      <sz val="9"/>
      <color indexed="8"/>
      <name val="Arial"/>
      <family val="2"/>
    </font>
    <font>
      <sz val="8"/>
      <name val="Arial"/>
      <family val="2"/>
    </font>
    <font>
      <sz val="12"/>
      <name val="Times New Roman"/>
      <family val="1"/>
    </font>
    <font>
      <b/>
      <sz val="18"/>
      <color indexed="56"/>
      <name val="Cambria"/>
      <family val="2"/>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2"/>
      <color indexed="12"/>
      <name val="Times New Roman"/>
      <family val="1"/>
    </font>
    <font>
      <sz val="11"/>
      <color indexed="60"/>
      <name val="Calibri"/>
      <family val="2"/>
    </font>
    <font>
      <sz val="10"/>
      <name val="Arial"/>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Arial"/>
      <family val="2"/>
    </font>
    <font>
      <u/>
      <sz val="8"/>
      <color indexed="12"/>
      <name val="Arial"/>
      <family val="2"/>
    </font>
    <font>
      <sz val="8"/>
      <name val="Tahoma"/>
      <family val="2"/>
    </font>
    <font>
      <sz val="8"/>
      <name val="Times New Roman"/>
      <family val="1"/>
    </font>
    <font>
      <u/>
      <sz val="9"/>
      <color indexed="12"/>
      <name val="Times New Roman"/>
      <family val="1"/>
    </font>
    <font>
      <sz val="9"/>
      <name val="Times New Roman"/>
      <family val="1"/>
    </font>
    <font>
      <u/>
      <sz val="8"/>
      <color theme="10"/>
      <name val="Arial"/>
      <family val="2"/>
    </font>
    <font>
      <sz val="8"/>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99"/>
        <bgColor indexed="64"/>
      </patternFill>
    </fill>
    <fill>
      <patternFill patternType="solid">
        <fgColor rgb="FFC0C0C0"/>
        <bgColor indexed="64"/>
      </patternFill>
    </fill>
    <fill>
      <patternFill patternType="solid">
        <fgColor rgb="FFCCFFCC"/>
        <bgColor indexed="64"/>
      </patternFill>
    </fill>
    <fill>
      <patternFill patternType="solid">
        <fgColor rgb="FF99CCFF"/>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11" fillId="21" borderId="3" applyNumberFormat="0" applyFont="0" applyAlignment="0" applyProtection="0"/>
    <xf numFmtId="0" fontId="17" fillId="7" borderId="1" applyNumberFormat="0" applyAlignment="0" applyProtection="0"/>
    <xf numFmtId="0" fontId="18" fillId="3" borderId="0" applyNumberFormat="0" applyBorder="0" applyAlignment="0" applyProtection="0"/>
    <xf numFmtId="0" fontId="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22" borderId="0" applyNumberFormat="0" applyBorder="0" applyAlignment="0" applyProtection="0"/>
    <xf numFmtId="0" fontId="3" fillId="0" borderId="0"/>
    <xf numFmtId="0" fontId="3" fillId="0" borderId="0"/>
    <xf numFmtId="0" fontId="21" fillId="0" borderId="0"/>
    <xf numFmtId="9" fontId="1" fillId="0" borderId="0" applyFont="0" applyFill="0" applyBorder="0" applyAlignment="0" applyProtection="0"/>
    <xf numFmtId="9" fontId="11"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177">
    <xf numFmtId="0" fontId="0" fillId="0" borderId="0" xfId="0"/>
    <xf numFmtId="0" fontId="0" fillId="0" borderId="0" xfId="0" applyAlignment="1">
      <alignment horizontal="center"/>
    </xf>
    <xf numFmtId="0" fontId="0" fillId="0" borderId="0" xfId="0" applyAlignment="1">
      <alignment horizontal="center" wrapText="1"/>
    </xf>
    <xf numFmtId="0" fontId="5" fillId="0" borderId="10" xfId="0" applyFont="1" applyBorder="1" applyAlignment="1">
      <alignment horizontal="center" vertical="center" wrapText="1"/>
    </xf>
    <xf numFmtId="0" fontId="6" fillId="24" borderId="10" xfId="35" applyFont="1" applyFill="1" applyBorder="1" applyAlignment="1">
      <alignment vertical="center" wrapText="1"/>
    </xf>
    <xf numFmtId="3" fontId="5" fillId="24" borderId="10" xfId="0" applyNumberFormat="1" applyFont="1" applyFill="1" applyBorder="1" applyAlignment="1">
      <alignment horizontal="center" vertical="center"/>
    </xf>
    <xf numFmtId="164" fontId="5" fillId="24" borderId="10" xfId="37" applyNumberFormat="1" applyFont="1" applyFill="1" applyBorder="1" applyAlignment="1">
      <alignment horizontal="center" vertical="center"/>
    </xf>
    <xf numFmtId="0" fontId="7" fillId="0" borderId="10" xfId="34" applyFont="1" applyFill="1" applyBorder="1" applyAlignment="1">
      <alignment vertical="center" wrapText="1"/>
    </xf>
    <xf numFmtId="3" fontId="4" fillId="0" borderId="10" xfId="0" applyNumberFormat="1" applyFont="1" applyBorder="1" applyAlignment="1">
      <alignment horizontal="center" vertical="center"/>
    </xf>
    <xf numFmtId="164" fontId="4" fillId="0" borderId="10" xfId="37" applyNumberFormat="1" applyFont="1" applyBorder="1" applyAlignment="1">
      <alignment horizontal="center" vertical="center"/>
    </xf>
    <xf numFmtId="0" fontId="6" fillId="25" borderId="10" xfId="34" applyFont="1" applyFill="1" applyBorder="1" applyAlignment="1">
      <alignment vertical="center" wrapText="1"/>
    </xf>
    <xf numFmtId="3" fontId="5" fillId="25" borderId="10" xfId="0" applyNumberFormat="1" applyFont="1" applyFill="1" applyBorder="1" applyAlignment="1">
      <alignment horizontal="center" vertical="center"/>
    </xf>
    <xf numFmtId="164" fontId="5" fillId="25" borderId="10" xfId="37" applyNumberFormat="1" applyFont="1" applyFill="1" applyBorder="1" applyAlignment="1">
      <alignment horizontal="center" vertical="center"/>
    </xf>
    <xf numFmtId="0" fontId="6" fillId="26" borderId="10" xfId="34" applyFont="1" applyFill="1" applyBorder="1" applyAlignment="1">
      <alignment vertical="center" wrapText="1"/>
    </xf>
    <xf numFmtId="3" fontId="5" fillId="26" borderId="10" xfId="0" applyNumberFormat="1" applyFont="1" applyFill="1" applyBorder="1" applyAlignment="1">
      <alignment horizontal="center" vertical="center"/>
    </xf>
    <xf numFmtId="164" fontId="5" fillId="26" borderId="10" xfId="37" applyNumberFormat="1" applyFont="1" applyFill="1" applyBorder="1" applyAlignment="1">
      <alignment horizontal="center" vertical="center"/>
    </xf>
    <xf numFmtId="0" fontId="6" fillId="27" borderId="10" xfId="34" applyFont="1" applyFill="1" applyBorder="1" applyAlignment="1">
      <alignment vertical="center" wrapText="1"/>
    </xf>
    <xf numFmtId="3" fontId="5" fillId="27" borderId="10" xfId="0" applyNumberFormat="1" applyFont="1" applyFill="1" applyBorder="1" applyAlignment="1">
      <alignment horizontal="center" vertical="center"/>
    </xf>
    <xf numFmtId="164" fontId="5" fillId="27" borderId="10" xfId="37" applyNumberFormat="1" applyFont="1" applyFill="1" applyBorder="1" applyAlignment="1">
      <alignment horizontal="center" vertical="center"/>
    </xf>
    <xf numFmtId="0" fontId="6" fillId="28" borderId="10" xfId="34" applyFont="1" applyFill="1" applyBorder="1" applyAlignment="1">
      <alignment vertical="center" wrapText="1"/>
    </xf>
    <xf numFmtId="3" fontId="5" fillId="28" borderId="10" xfId="0" applyNumberFormat="1" applyFont="1" applyFill="1" applyBorder="1" applyAlignment="1">
      <alignment horizontal="center" vertical="center"/>
    </xf>
    <xf numFmtId="164" fontId="5" fillId="28" borderId="10" xfId="37" applyNumberFormat="1" applyFont="1" applyFill="1" applyBorder="1" applyAlignment="1">
      <alignment horizontal="center" vertical="center"/>
    </xf>
    <xf numFmtId="0" fontId="5" fillId="29" borderId="10" xfId="0" applyFont="1" applyFill="1" applyBorder="1" applyAlignment="1">
      <alignment horizontal="left" vertical="center" wrapText="1"/>
    </xf>
    <xf numFmtId="3" fontId="5" fillId="29" borderId="10" xfId="0" applyNumberFormat="1" applyFont="1" applyFill="1" applyBorder="1" applyAlignment="1">
      <alignment horizontal="center" vertical="center"/>
    </xf>
    <xf numFmtId="164" fontId="5" fillId="29" borderId="10" xfId="37" applyNumberFormat="1" applyFont="1" applyFill="1" applyBorder="1" applyAlignment="1">
      <alignment horizontal="center" vertical="center"/>
    </xf>
    <xf numFmtId="0" fontId="5" fillId="0" borderId="0" xfId="0" applyFont="1"/>
    <xf numFmtId="0" fontId="8" fillId="0" borderId="0" xfId="0" applyFont="1"/>
    <xf numFmtId="3" fontId="4" fillId="0" borderId="0" xfId="36" applyNumberFormat="1" applyFont="1" applyFill="1" applyBorder="1" applyAlignment="1">
      <alignment horizontal="center" vertical="center"/>
    </xf>
    <xf numFmtId="3" fontId="4" fillId="0" borderId="10" xfId="36" applyNumberFormat="1" applyFont="1" applyFill="1" applyBorder="1" applyAlignment="1">
      <alignment horizontal="center" vertical="center"/>
    </xf>
    <xf numFmtId="164" fontId="0" fillId="0" borderId="0" xfId="37" applyNumberFormat="1" applyFont="1" applyAlignment="1">
      <alignment horizontal="center"/>
    </xf>
    <xf numFmtId="0" fontId="5" fillId="0" borderId="11" xfId="0" applyFont="1" applyBorder="1" applyAlignment="1">
      <alignment horizontal="center" vertical="center"/>
    </xf>
    <xf numFmtId="164" fontId="8" fillId="0" borderId="0" xfId="37" applyNumberFormat="1" applyFont="1"/>
    <xf numFmtId="0" fontId="0" fillId="0" borderId="0" xfId="0" applyAlignment="1">
      <alignment wrapText="1"/>
    </xf>
    <xf numFmtId="0" fontId="36" fillId="0" borderId="0" xfId="31" applyFont="1" applyBorder="1" applyAlignment="1" applyProtection="1"/>
    <xf numFmtId="0" fontId="30" fillId="0" borderId="0" xfId="0" applyFont="1"/>
    <xf numFmtId="0" fontId="37" fillId="0" borderId="0" xfId="0" applyFont="1" applyBorder="1" applyAlignment="1">
      <alignment vertical="top" wrapText="1"/>
    </xf>
    <xf numFmtId="0" fontId="0" fillId="0" borderId="12" xfId="0" applyBorder="1" applyAlignment="1">
      <alignment horizontal="center" vertical="center" wrapText="1"/>
    </xf>
    <xf numFmtId="0" fontId="6" fillId="0" borderId="11" xfId="0" applyFont="1" applyBorder="1" applyAlignment="1">
      <alignment vertical="center"/>
    </xf>
    <xf numFmtId="0" fontId="0" fillId="0" borderId="12" xfId="0" applyBorder="1" applyAlignment="1"/>
    <xf numFmtId="0" fontId="5" fillId="0" borderId="10" xfId="0" applyFont="1" applyBorder="1" applyAlignment="1">
      <alignment horizontal="center" vertical="center"/>
    </xf>
    <xf numFmtId="3" fontId="5" fillId="24" borderId="10" xfId="38" applyNumberFormat="1" applyFont="1" applyFill="1" applyBorder="1" applyAlignment="1">
      <alignment horizontal="center" vertical="center"/>
    </xf>
    <xf numFmtId="164" fontId="5" fillId="24" borderId="10" xfId="38" applyNumberFormat="1" applyFont="1" applyFill="1" applyBorder="1" applyAlignment="1">
      <alignment horizontal="center" vertical="center"/>
    </xf>
    <xf numFmtId="3" fontId="4" fillId="0" borderId="10" xfId="38" applyNumberFormat="1" applyFont="1" applyBorder="1" applyAlignment="1">
      <alignment horizontal="center" vertical="center"/>
    </xf>
    <xf numFmtId="164" fontId="4" fillId="0" borderId="10" xfId="38" applyNumberFormat="1" applyFont="1" applyBorder="1" applyAlignment="1">
      <alignment horizontal="center" vertical="center"/>
    </xf>
    <xf numFmtId="3" fontId="5" fillId="25" borderId="10" xfId="38" applyNumberFormat="1" applyFont="1" applyFill="1" applyBorder="1" applyAlignment="1">
      <alignment horizontal="center" vertical="center"/>
    </xf>
    <xf numFmtId="164" fontId="5" fillId="25" borderId="10" xfId="38" applyNumberFormat="1" applyFont="1" applyFill="1" applyBorder="1" applyAlignment="1">
      <alignment horizontal="center" vertical="center"/>
    </xf>
    <xf numFmtId="3" fontId="5" fillId="26" borderId="10" xfId="38" applyNumberFormat="1" applyFont="1" applyFill="1" applyBorder="1" applyAlignment="1">
      <alignment horizontal="center" vertical="center"/>
    </xf>
    <xf numFmtId="164" fontId="5" fillId="26" borderId="10" xfId="38" applyNumberFormat="1" applyFont="1" applyFill="1" applyBorder="1" applyAlignment="1">
      <alignment horizontal="center" vertical="center"/>
    </xf>
    <xf numFmtId="3" fontId="5" fillId="27" borderId="10" xfId="38" applyNumberFormat="1" applyFont="1" applyFill="1" applyBorder="1" applyAlignment="1">
      <alignment horizontal="center" vertical="center"/>
    </xf>
    <xf numFmtId="164" fontId="5" fillId="27" borderId="10" xfId="38" applyNumberFormat="1" applyFont="1" applyFill="1" applyBorder="1" applyAlignment="1">
      <alignment horizontal="center" vertical="center"/>
    </xf>
    <xf numFmtId="3" fontId="5" fillId="28" borderId="10" xfId="38" applyNumberFormat="1" applyFont="1" applyFill="1" applyBorder="1" applyAlignment="1">
      <alignment horizontal="center" vertical="center"/>
    </xf>
    <xf numFmtId="164" fontId="5" fillId="28" borderId="10" xfId="38" applyNumberFormat="1" applyFont="1" applyFill="1" applyBorder="1" applyAlignment="1">
      <alignment horizontal="center" vertical="center"/>
    </xf>
    <xf numFmtId="3" fontId="5" fillId="29" borderId="10" xfId="38" applyNumberFormat="1" applyFont="1" applyFill="1" applyBorder="1" applyAlignment="1">
      <alignment horizontal="center" vertical="center"/>
    </xf>
    <xf numFmtId="164" fontId="5" fillId="29" borderId="10" xfId="38" applyNumberFormat="1" applyFont="1" applyFill="1" applyBorder="1" applyAlignment="1">
      <alignment horizontal="center" vertical="center"/>
    </xf>
    <xf numFmtId="3" fontId="0" fillId="0" borderId="0" xfId="0" applyNumberFormat="1" applyAlignment="1">
      <alignment horizontal="center"/>
    </xf>
    <xf numFmtId="0" fontId="31" fillId="0" borderId="0" xfId="31" applyFont="1" applyAlignment="1" applyProtection="1"/>
    <xf numFmtId="0" fontId="8" fillId="0" borderId="0" xfId="0" applyFont="1" applyAlignment="1">
      <alignment horizontal="center"/>
    </xf>
    <xf numFmtId="0" fontId="5" fillId="0" borderId="0" xfId="0" applyFont="1" applyBorder="1" applyAlignment="1">
      <alignment horizontal="left"/>
    </xf>
    <xf numFmtId="0" fontId="4" fillId="0" borderId="0" xfId="0" applyFont="1" applyBorder="1" applyAlignment="1">
      <alignment horizontal="center"/>
    </xf>
    <xf numFmtId="3" fontId="5" fillId="24" borderId="10" xfId="0" applyNumberFormat="1" applyFont="1" applyFill="1" applyBorder="1" applyAlignment="1">
      <alignment horizontal="center"/>
    </xf>
    <xf numFmtId="3" fontId="5" fillId="24" borderId="10" xfId="38" applyNumberFormat="1" applyFont="1" applyFill="1" applyBorder="1" applyAlignment="1">
      <alignment horizontal="center"/>
    </xf>
    <xf numFmtId="164" fontId="5" fillId="24" borderId="10" xfId="38" applyNumberFormat="1" applyFont="1" applyFill="1" applyBorder="1" applyAlignment="1">
      <alignment horizontal="center"/>
    </xf>
    <xf numFmtId="3" fontId="4" fillId="0" borderId="10" xfId="0" applyNumberFormat="1" applyFont="1" applyBorder="1" applyAlignment="1">
      <alignment horizontal="center"/>
    </xf>
    <xf numFmtId="3" fontId="4" fillId="0" borderId="10" xfId="38" applyNumberFormat="1" applyFont="1" applyBorder="1" applyAlignment="1">
      <alignment horizontal="center"/>
    </xf>
    <xf numFmtId="164" fontId="4" fillId="0" borderId="10" xfId="38" applyNumberFormat="1" applyFont="1" applyBorder="1" applyAlignment="1">
      <alignment horizontal="center"/>
    </xf>
    <xf numFmtId="3" fontId="5" fillId="25" borderId="10" xfId="0" applyNumberFormat="1" applyFont="1" applyFill="1" applyBorder="1" applyAlignment="1">
      <alignment horizontal="center"/>
    </xf>
    <xf numFmtId="3" fontId="5" fillId="25" borderId="10" xfId="38" applyNumberFormat="1" applyFont="1" applyFill="1" applyBorder="1" applyAlignment="1">
      <alignment horizontal="center"/>
    </xf>
    <xf numFmtId="164" fontId="5" fillId="25" borderId="10" xfId="38" applyNumberFormat="1" applyFont="1" applyFill="1" applyBorder="1" applyAlignment="1">
      <alignment horizontal="center"/>
    </xf>
    <xf numFmtId="3" fontId="5" fillId="26" borderId="10" xfId="0" applyNumberFormat="1" applyFont="1" applyFill="1" applyBorder="1" applyAlignment="1">
      <alignment horizontal="center"/>
    </xf>
    <xf numFmtId="3" fontId="5" fillId="26" borderId="10" xfId="38" applyNumberFormat="1" applyFont="1" applyFill="1" applyBorder="1" applyAlignment="1">
      <alignment horizontal="center"/>
    </xf>
    <xf numFmtId="164" fontId="5" fillId="26" borderId="10" xfId="38" applyNumberFormat="1" applyFont="1" applyFill="1" applyBorder="1" applyAlignment="1">
      <alignment horizontal="center"/>
    </xf>
    <xf numFmtId="3" fontId="5" fillId="27" borderId="10" xfId="0" applyNumberFormat="1" applyFont="1" applyFill="1" applyBorder="1" applyAlignment="1">
      <alignment horizontal="center"/>
    </xf>
    <xf numFmtId="3" fontId="5" fillId="27" borderId="10" xfId="38" applyNumberFormat="1" applyFont="1" applyFill="1" applyBorder="1" applyAlignment="1">
      <alignment horizontal="center"/>
    </xf>
    <xf numFmtId="164" fontId="5" fillId="27" borderId="10" xfId="38" applyNumberFormat="1" applyFont="1" applyFill="1" applyBorder="1" applyAlignment="1">
      <alignment horizontal="center"/>
    </xf>
    <xf numFmtId="3" fontId="5" fillId="28" borderId="10" xfId="0" applyNumberFormat="1" applyFont="1" applyFill="1" applyBorder="1" applyAlignment="1">
      <alignment horizontal="center"/>
    </xf>
    <xf numFmtId="3" fontId="5" fillId="28" borderId="10" xfId="38" applyNumberFormat="1" applyFont="1" applyFill="1" applyBorder="1" applyAlignment="1">
      <alignment horizontal="center"/>
    </xf>
    <xf numFmtId="164" fontId="5" fillId="28" borderId="10" xfId="38" applyNumberFormat="1" applyFont="1" applyFill="1" applyBorder="1" applyAlignment="1">
      <alignment horizontal="center"/>
    </xf>
    <xf numFmtId="3" fontId="5" fillId="29" borderId="10" xfId="0" applyNumberFormat="1" applyFont="1" applyFill="1" applyBorder="1" applyAlignment="1">
      <alignment horizontal="center"/>
    </xf>
    <xf numFmtId="3" fontId="5" fillId="29" borderId="10" xfId="38" applyNumberFormat="1" applyFont="1" applyFill="1" applyBorder="1" applyAlignment="1">
      <alignment horizontal="center"/>
    </xf>
    <xf numFmtId="164" fontId="5" fillId="29" borderId="10" xfId="38" applyNumberFormat="1" applyFont="1" applyFill="1" applyBorder="1" applyAlignment="1">
      <alignment horizontal="center"/>
    </xf>
    <xf numFmtId="0" fontId="32" fillId="0" borderId="0" xfId="0" applyFont="1"/>
    <xf numFmtId="0" fontId="32" fillId="0" borderId="0" xfId="0" applyFont="1" applyAlignment="1">
      <alignment horizontal="center"/>
    </xf>
    <xf numFmtId="164" fontId="0" fillId="0" borderId="0" xfId="0" applyNumberFormat="1"/>
    <xf numFmtId="164" fontId="5" fillId="24" borderId="10" xfId="0" applyNumberFormat="1" applyFont="1" applyFill="1" applyBorder="1" applyAlignment="1">
      <alignment horizontal="center" vertical="center"/>
    </xf>
    <xf numFmtId="164" fontId="4" fillId="0" borderId="10" xfId="0" applyNumberFormat="1" applyFont="1" applyBorder="1" applyAlignment="1">
      <alignment horizontal="center" vertical="center"/>
    </xf>
    <xf numFmtId="164" fontId="5" fillId="25" borderId="10" xfId="0" applyNumberFormat="1" applyFont="1" applyFill="1" applyBorder="1" applyAlignment="1">
      <alignment horizontal="center" vertical="center"/>
    </xf>
    <xf numFmtId="164" fontId="5" fillId="26" borderId="10" xfId="0" applyNumberFormat="1" applyFont="1" applyFill="1" applyBorder="1" applyAlignment="1">
      <alignment horizontal="center" vertical="center"/>
    </xf>
    <xf numFmtId="164" fontId="5" fillId="27" borderId="10" xfId="0" applyNumberFormat="1" applyFont="1" applyFill="1" applyBorder="1" applyAlignment="1">
      <alignment horizontal="center" vertical="center"/>
    </xf>
    <xf numFmtId="164" fontId="5" fillId="28" borderId="10" xfId="0" applyNumberFormat="1" applyFont="1" applyFill="1" applyBorder="1" applyAlignment="1">
      <alignment horizontal="center" vertical="center"/>
    </xf>
    <xf numFmtId="164" fontId="5" fillId="29" borderId="10"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9" fillId="0" borderId="0" xfId="0" applyFont="1"/>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Fill="1" applyBorder="1" applyAlignment="1">
      <alignment horizontal="center" vertical="center"/>
    </xf>
    <xf numFmtId="3" fontId="0" fillId="0" borderId="0" xfId="0" applyNumberFormat="1" applyAlignment="1">
      <alignment horizontal="center" vertical="center"/>
    </xf>
    <xf numFmtId="3" fontId="0" fillId="0" borderId="0" xfId="0" applyNumberFormat="1"/>
    <xf numFmtId="3" fontId="5" fillId="30" borderId="10" xfId="0" applyNumberFormat="1" applyFont="1" applyFill="1" applyBorder="1" applyAlignment="1">
      <alignment horizontal="center" vertical="center"/>
    </xf>
    <xf numFmtId="3" fontId="5" fillId="31" borderId="10" xfId="0" applyNumberFormat="1" applyFont="1" applyFill="1" applyBorder="1" applyAlignment="1">
      <alignment horizontal="center" vertical="center"/>
    </xf>
    <xf numFmtId="3" fontId="5" fillId="32"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3" fontId="5" fillId="34"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164" fontId="5" fillId="0" borderId="10" xfId="37" applyNumberFormat="1" applyFont="1" applyFill="1" applyBorder="1" applyAlignment="1">
      <alignment horizontal="center" vertical="center"/>
    </xf>
    <xf numFmtId="164" fontId="5" fillId="32" borderId="10" xfId="37" applyNumberFormat="1" applyFont="1" applyFill="1" applyBorder="1" applyAlignment="1">
      <alignment horizontal="center" vertical="center"/>
    </xf>
    <xf numFmtId="10" fontId="0" fillId="0" borderId="0" xfId="0" applyNumberFormat="1"/>
    <xf numFmtId="164" fontId="5" fillId="31" borderId="10" xfId="37" applyNumberFormat="1" applyFont="1" applyFill="1" applyBorder="1" applyAlignment="1">
      <alignment horizontal="center" vertical="center"/>
    </xf>
    <xf numFmtId="164" fontId="4" fillId="0" borderId="10" xfId="37" applyNumberFormat="1" applyFont="1" applyFill="1" applyBorder="1" applyAlignment="1">
      <alignment horizontal="center" vertical="center"/>
    </xf>
    <xf numFmtId="164" fontId="5" fillId="30" borderId="10" xfId="37" applyNumberFormat="1" applyFont="1" applyFill="1" applyBorder="1" applyAlignment="1">
      <alignment horizontal="center" vertical="center"/>
    </xf>
    <xf numFmtId="164" fontId="5" fillId="34" borderId="10" xfId="37" applyNumberFormat="1" applyFont="1" applyFill="1" applyBorder="1" applyAlignment="1">
      <alignment horizontal="center" vertical="center"/>
    </xf>
    <xf numFmtId="164" fontId="5" fillId="33" borderId="10" xfId="37" applyNumberFormat="1" applyFont="1" applyFill="1" applyBorder="1" applyAlignment="1">
      <alignment horizontal="center" vertical="center"/>
    </xf>
    <xf numFmtId="0" fontId="33" fillId="0" borderId="0" xfId="0" applyFont="1"/>
    <xf numFmtId="0" fontId="34" fillId="0" borderId="0" xfId="31" applyFont="1" applyAlignment="1" applyProtection="1"/>
    <xf numFmtId="0" fontId="5" fillId="29" borderId="11" xfId="0" applyFont="1" applyFill="1" applyBorder="1" applyAlignment="1">
      <alignment horizontal="left" vertical="center" wrapText="1"/>
    </xf>
    <xf numFmtId="0" fontId="35" fillId="0" borderId="0" xfId="0" applyFont="1" applyBorder="1"/>
    <xf numFmtId="0" fontId="2" fillId="0" borderId="0" xfId="31" applyAlignment="1" applyProtection="1"/>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vertical="center"/>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wrapText="1"/>
    </xf>
    <xf numFmtId="0" fontId="5" fillId="0" borderId="13"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37" fillId="0" borderId="0" xfId="0" applyFont="1" applyBorder="1" applyAlignment="1">
      <alignment vertical="top" wrapText="1"/>
    </xf>
    <xf numFmtId="0" fontId="0" fillId="0" borderId="0" xfId="0" applyAlignment="1">
      <alignment wrapText="1"/>
    </xf>
    <xf numFmtId="0" fontId="5"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4"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xf>
    <xf numFmtId="0" fontId="8" fillId="0" borderId="18" xfId="0" applyFont="1" applyBorder="1" applyAlignment="1">
      <alignment horizontal="left" wrapText="1"/>
    </xf>
    <xf numFmtId="0" fontId="0" fillId="0" borderId="18" xfId="0" applyBorder="1" applyAlignment="1">
      <alignment wrapText="1"/>
    </xf>
    <xf numFmtId="0" fontId="0" fillId="0" borderId="13" xfId="0" applyBorder="1" applyAlignment="1">
      <alignment horizontal="center" vertical="center"/>
    </xf>
    <xf numFmtId="0" fontId="0" fillId="0" borderId="15" xfId="0" applyBorder="1" applyAlignment="1">
      <alignment horizontal="center" vertical="center" wrapText="1"/>
    </xf>
    <xf numFmtId="0" fontId="6" fillId="0" borderId="11" xfId="0" applyFont="1" applyBorder="1" applyAlignment="1">
      <alignment vertical="center"/>
    </xf>
    <xf numFmtId="0" fontId="0" fillId="0" borderId="13" xfId="0" applyBorder="1" applyAlignment="1"/>
    <xf numFmtId="0" fontId="0" fillId="0" borderId="12" xfId="0" applyBorder="1" applyAlignment="1"/>
    <xf numFmtId="0" fontId="9" fillId="0" borderId="0" xfId="0" applyFont="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8" fillId="0" borderId="0" xfId="0" applyFont="1" applyBorder="1" applyAlignment="1">
      <alignment horizontal="left" wrapText="1"/>
    </xf>
    <xf numFmtId="0" fontId="0" fillId="0" borderId="0" xfId="0" applyBorder="1" applyAlignment="1">
      <alignment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8" fillId="0" borderId="0" xfId="0" applyFont="1" applyBorder="1" applyAlignment="1">
      <alignment horizontal="center" wrapText="1"/>
    </xf>
    <xf numFmtId="0" fontId="37" fillId="0" borderId="0" xfId="0" applyFont="1" applyBorder="1" applyAlignment="1">
      <alignment horizontal="left"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6" fillId="0" borderId="13" xfId="0" applyFont="1" applyBorder="1" applyAlignment="1">
      <alignment vertical="center"/>
    </xf>
  </cellXfs>
  <cellStyles count="49">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Lien hypertexte" xfId="31" builtinId="8"/>
    <cellStyle name="Lien hypertexte 2" xfId="32"/>
    <cellStyle name="Neutre 2" xfId="33"/>
    <cellStyle name="Normal" xfId="0" builtinId="0"/>
    <cellStyle name="Normal_Analyse" xfId="34"/>
    <cellStyle name="Normal_Feuil3" xfId="35"/>
    <cellStyle name="Normal_Pop" xfId="36"/>
    <cellStyle name="Pourcentage" xfId="37" builtinId="5"/>
    <cellStyle name="Pourcentage 2" xfId="38"/>
    <cellStyle name="Satisfaisant 2" xfId="39"/>
    <cellStyle name="Sortie 2" xfId="40"/>
    <cellStyle name="Texte explicatif 2"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13</xdr:col>
      <xdr:colOff>114300</xdr:colOff>
      <xdr:row>0</xdr:row>
      <xdr:rowOff>104775</xdr:rowOff>
    </xdr:from>
    <xdr:to>
      <xdr:col>14</xdr:col>
      <xdr:colOff>19050</xdr:colOff>
      <xdr:row>2</xdr:row>
      <xdr:rowOff>114300</xdr:rowOff>
    </xdr:to>
    <xdr:pic>
      <xdr:nvPicPr>
        <xdr:cNvPr id="4262"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30200" y="104775"/>
          <a:ext cx="742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76200</xdr:colOff>
      <xdr:row>0</xdr:row>
      <xdr:rowOff>85725</xdr:rowOff>
    </xdr:from>
    <xdr:to>
      <xdr:col>13</xdr:col>
      <xdr:colOff>809625</xdr:colOff>
      <xdr:row>3</xdr:row>
      <xdr:rowOff>95250</xdr:rowOff>
    </xdr:to>
    <xdr:pic>
      <xdr:nvPicPr>
        <xdr:cNvPr id="3240"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49325" y="85725"/>
          <a:ext cx="7334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904875</xdr:colOff>
      <xdr:row>3</xdr:row>
      <xdr:rowOff>19050</xdr:rowOff>
    </xdr:to>
    <xdr:pic>
      <xdr:nvPicPr>
        <xdr:cNvPr id="2237"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4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59531</xdr:colOff>
      <xdr:row>43</xdr:row>
      <xdr:rowOff>35719</xdr:rowOff>
    </xdr:from>
    <xdr:to>
      <xdr:col>15</xdr:col>
      <xdr:colOff>547687</xdr:colOff>
      <xdr:row>64</xdr:row>
      <xdr:rowOff>178594</xdr:rowOff>
    </xdr:to>
    <xdr:sp macro="" textlink="">
      <xdr:nvSpPr>
        <xdr:cNvPr id="2" name="ZoneTexte 1"/>
        <xdr:cNvSpPr txBox="1"/>
      </xdr:nvSpPr>
      <xdr:spPr>
        <a:xfrm>
          <a:off x="59531" y="9036844"/>
          <a:ext cx="13727906" cy="4393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Mise en</a:t>
          </a:r>
          <a:r>
            <a:rPr lang="fr-CA" sz="1100" b="1" baseline="0"/>
            <a:t> garde :</a:t>
          </a:r>
          <a:endParaRPr lang="fr-CA" sz="1100" b="1"/>
        </a:p>
        <a:p>
          <a:endParaRPr lang="fr-CA" sz="1100" b="1"/>
        </a:p>
        <a:p>
          <a:r>
            <a:rPr lang="fr-CA" sz="1100" b="1"/>
            <a:t>Écart entre les chiffres du Recensement de 2011 et les estimations de l'ENM de 2011</a:t>
          </a:r>
        </a:p>
        <a:p>
          <a:r>
            <a:rPr lang="fr-CA" sz="1100"/>
            <a:t>Les poids finaux sont choisis de manière à réduire ou à éliminer les différences entre les chiffres de population du Recensement de 2011 et les estimations de l'ENM. Certains écarts peuvent toutefois subsister étant donné que les contraintes de pondération doivent parfois être retranchées. Par ailleurs, puisque l'ajustement final des poids est basé sur les aires de calage et que certaines sont composées de plusieurs petites municipalités, il est possible que des écarts entre les estimations de l'ENM et les chiffres du recensement pour de petites municipalités soient présents. L'écart entre les chiffres de population et les estimations-échantillons se définit comme suit : il s'agit de la différence entre l'estimation de l'ENM et le chiffre du Recensement de 2011 divisé par le chiffre du Recensement de 2011.</a:t>
          </a:r>
        </a:p>
        <a:p>
          <a:endParaRPr lang="fr-CA" sz="1100"/>
        </a:p>
        <a:p>
          <a:r>
            <a:rPr lang="fr-CA" sz="1100"/>
            <a:t>La présence d'un écart ou non est une indication de la qualité des estimations de l'ENM. Pour une subdivision de recensement donnée (SDR) ou pour toute autre région géographique, les utilisateurs sont invités à comparer le chiffre du Recensement de 2011 et l'estimation de l'ENM pour la même population cible pour avoir une idée de la qualité des estimations de l'ENM. Plus l'écart est grand, plus le risque d'avoir des estimations de l'ENM de mauvaise qualité est présent.</a:t>
          </a:r>
        </a:p>
        <a:p>
          <a:endParaRPr lang="fr-CA" sz="1100"/>
        </a:p>
        <a:p>
          <a:r>
            <a:rPr lang="fr-CA" sz="1100"/>
            <a:t>Pour les SDR comptant 25 000 personnes ou plus, le chiffre du recensement et l'estimation de l'ENM sont pratiquement identiques. Ce n'est pas toujours le cas pour les SDR de taille plus petite.</a:t>
          </a:r>
        </a:p>
        <a:p>
          <a:r>
            <a:rPr lang="fr-CA" sz="1100"/>
            <a:t>Trois figures sont présentées à l'annexe 3 pour comparer le chiffre de population du Recensement de 2011 et l'estimation de population de l'ENM au niveau des SDR, pour la même population cible. Les comparaisons sont faites pour les SDR comptant 5 000 à 25 000 personnes, les SDR comptant 1 000 à 5 000 personnes et les SDR comptant 40 à 1 000 personnes. Chaque figure présente le ratio de l'estimation de la population de l'ENM sur le chiffre de population du Recensement de 2011. Si le ratio est égal ou proche de 1, cela signifie que l'estimation de la population de l'ENM est égale au chiffre de population du Recensement de 2011. Si le ratio est supérieur à 1, alors l'estimation de l'ENM est supérieure au chiffre du Recensement de 2011 et si le ratio est inférieur à 1, alors l'estimation de l'ENM est inférieure. Plus le ratio est différent de 1, plus le risque d'avoir des estimations de mauvaise qualité est présent.</a:t>
          </a:r>
        </a:p>
        <a:p>
          <a:endParaRPr lang="fr-CA" sz="1100"/>
        </a:p>
        <a:p>
          <a:r>
            <a:rPr lang="fr-CA" sz="1100"/>
            <a:t>L'analyse des trois figures montre que pour les petites SDR, il peut exister des écarts importants entre le chiffre de population du Recensement de 2011 et l'estimation de la population de l'ENM. Ces écarts, comme 'expliqués à la section 4.3, sont dus à la pondération et comme dans toute enquête, peuvent être plus importants pour de petites régions géographiques. Une analyse similaire pour comparer les estimations de l'ENM et les chiffres du Recensement de 2011 pour les questions communes donnerait également une idée de la qualité des estimations de l'ENM.</a:t>
          </a:r>
        </a:p>
        <a:p>
          <a:endParaRPr lang="fr-CA" sz="1100"/>
        </a:p>
        <a:p>
          <a:r>
            <a:rPr lang="fr-CA" sz="1100"/>
            <a:t>http://www12.statcan.gc.ca/nhs-enm/2011/ref/nhs-enm_guide/guide_4-fra.cfm</a:t>
          </a:r>
        </a:p>
        <a:p>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771525</xdr:colOff>
      <xdr:row>2</xdr:row>
      <xdr:rowOff>133350</xdr:rowOff>
    </xdr:to>
    <xdr:pic>
      <xdr:nvPicPr>
        <xdr:cNvPr id="5279"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771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771525</xdr:colOff>
      <xdr:row>2</xdr:row>
      <xdr:rowOff>152400</xdr:rowOff>
    </xdr:to>
    <xdr:pic>
      <xdr:nvPicPr>
        <xdr:cNvPr id="10289"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771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85725</xdr:colOff>
      <xdr:row>0</xdr:row>
      <xdr:rowOff>76200</xdr:rowOff>
    </xdr:from>
    <xdr:to>
      <xdr:col>19</xdr:col>
      <xdr:colOff>819150</xdr:colOff>
      <xdr:row>2</xdr:row>
      <xdr:rowOff>85725</xdr:rowOff>
    </xdr:to>
    <xdr:pic>
      <xdr:nvPicPr>
        <xdr:cNvPr id="7269"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40150" y="76200"/>
          <a:ext cx="7334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42</xdr:row>
      <xdr:rowOff>71439</xdr:rowOff>
    </xdr:from>
    <xdr:to>
      <xdr:col>14</xdr:col>
      <xdr:colOff>250031</xdr:colOff>
      <xdr:row>63</xdr:row>
      <xdr:rowOff>119063</xdr:rowOff>
    </xdr:to>
    <xdr:sp macro="" textlink="">
      <xdr:nvSpPr>
        <xdr:cNvPr id="2" name="ZoneTexte 1"/>
        <xdr:cNvSpPr txBox="1"/>
      </xdr:nvSpPr>
      <xdr:spPr>
        <a:xfrm>
          <a:off x="238125" y="8989220"/>
          <a:ext cx="12834937" cy="4298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Mise en garde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Écart entre les chiffres du Recensement de 2011 et les estimations de l'ENM de 2011</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Les poids finaux sont choisis de manière à réduire ou à éliminer les différences entre les chiffres de population du Recensement de 2011 et les estimations de l'ENM. Certains écarts peuvent toutefois subsister étant donné que les contraintes de pondération doivent parfois être retranchées. Par ailleurs, puisque l'ajustement final des poids est basé sur les aires de calage et que certaines sont composées de plusieurs petites municipalités, il est possible que des écarts entre les estimations de l'ENM et les chiffres du recensement pour de petites municipalités soient présents. L'écart entre les chiffres de population et les estimations-échantillons se définit comme suit : il s'agit de la différence entre l'estimation de l'ENM et le chiffre du Recensement de 2011 divisé par le chiffre du Recensement de 2011.</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 présence d'un écart ou non est une indication de la qualité des estimations de l'ENM. Pour une subdivision de recensement donnée (SDR) ou pour toute autre région géographique, les utilisateurs sont invités à comparer le chiffre du Recensement de 2011 et l'estimation de l'ENM pour la même population cible pour avoir une idée de la qualité des estimations de l'ENM. Plus l'écart est grand, plus le risque d'avoir des estimations de l'ENM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Pour les SDR comptant 25 000 personnes ou plus, le chiffre du recensement et l'estimation de l'ENM sont pratiquement identiques. Ce n'est pas toujours le cas pour les SDR de taille plus petite.</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Trois figures sont présentées à l'annexe 3 pour comparer le chiffre de population du Recensement de 2011 et l'estimation de population de l'ENM au niveau des SDR, pour la même population cible. Les comparaisons sont faites pour les SDR comptant 5 000 à 25 000 personnes, les SDR comptant 1 000 à 5 000 personnes et les SDR comptant 40 à 1 000 personnes. Chaque figure présente le ratio de l'estimation de la population de l'ENM sur le chiffre de population du Recensement de 2011. Si le ratio est égal ou proche de 1, cela signifie que l'estimation de la population de l'ENM est égale au chiffre de population du Recensement de 2011. Si le ratio est supérieur à 1, alors l'estimation de l'ENM est supérieure au chiffre du Recensement de 2011 et si le ratio est inférieur à 1, alors l'estimation de l'ENM est inférieure. Plus le ratio est différent de 1, plus le risque d'avoir des estimations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L'analyse des trois figures montre que pour les petites SDR, il peut exister des écarts importants entre le chiffre de population du Recensement de 2011 et l'estimation de la population de l'ENM. Ces écarts, comme 'expliqués à la section 4.3, sont dus à la pondération et comme dans toute enquête, peuvent être plus importants pour de petites régions géographiques. Une analyse similaire pour comparer les estimations de l'ENM et les chiffres du Recensement de 2011 pour les questions communes donnerait également une idée de la qualité des estimations de l'ENM.</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http://www12.statcan.gc.ca/nhs-enm/2011/ref/nhs-enm_guide/guide_4-fra.cfm</a:t>
          </a:r>
        </a:p>
        <a:p>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114300</xdr:colOff>
      <xdr:row>0</xdr:row>
      <xdr:rowOff>114300</xdr:rowOff>
    </xdr:from>
    <xdr:to>
      <xdr:col>21</xdr:col>
      <xdr:colOff>28575</xdr:colOff>
      <xdr:row>2</xdr:row>
      <xdr:rowOff>123825</xdr:rowOff>
    </xdr:to>
    <xdr:pic>
      <xdr:nvPicPr>
        <xdr:cNvPr id="8293"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26100" y="114300"/>
          <a:ext cx="752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250031</xdr:colOff>
      <xdr:row>42</xdr:row>
      <xdr:rowOff>83343</xdr:rowOff>
    </xdr:from>
    <xdr:to>
      <xdr:col>14</xdr:col>
      <xdr:colOff>107156</xdr:colOff>
      <xdr:row>63</xdr:row>
      <xdr:rowOff>178594</xdr:rowOff>
    </xdr:to>
    <xdr:sp macro="" textlink="">
      <xdr:nvSpPr>
        <xdr:cNvPr id="2" name="ZoneTexte 1"/>
        <xdr:cNvSpPr txBox="1"/>
      </xdr:nvSpPr>
      <xdr:spPr>
        <a:xfrm>
          <a:off x="250031" y="9072562"/>
          <a:ext cx="12977813" cy="434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Mise en garde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Écart entre les chiffres du Recensement de 2011 et les estimations de l'ENM de 2011</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Les poids finaux sont choisis de manière à réduire ou à éliminer les différences entre les chiffres de population du Recensement de 2011 et les estimations de l'ENM. Certains écarts peuvent toutefois subsister étant donné que les contraintes de pondération doivent parfois être retranchées. Par ailleurs, puisque l'ajustement final des poids est basé sur les aires de calage et que certaines sont composées de plusieurs petites municipalités, il est possible que des écarts entre les estimations de l'ENM et les chiffres du recensement pour de petites municipalités soient présents. L'écart entre les chiffres de population et les estimations-échantillons se définit comme suit : il s'agit de la différence entre l'estimation de l'ENM et le chiffre du Recensement de 2011 divisé par le chiffre du Recensement de 2011.</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 présence d'un écart ou non est une indication de la qualité des estimations de l'ENM. Pour une subdivision de recensement donnée (SDR) ou pour toute autre région géographique, les utilisateurs sont invités à comparer le chiffre du Recensement de 2011 et l'estimation de l'ENM pour la même population cible pour avoir une idée de la qualité des estimations de l'ENM. Plus l'écart est grand, plus le risque d'avoir des estimations de l'ENM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Pour les SDR comptant 25 000 personnes ou plus, le chiffre du recensement et l'estimation de l'ENM sont pratiquement identiques. Ce n'est pas toujours le cas pour les SDR de taille plus petite.</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Trois figures sont présentées à l'annexe 3 pour comparer le chiffre de population du Recensement de 2011 et l'estimation de population de l'ENM au niveau des SDR, pour la même population cible. Les comparaisons sont faites pour les SDR comptant 5 000 à 25 000 personnes, les SDR comptant 1 000 à 5 000 personnes et les SDR comptant 40 à 1 000 personnes. Chaque figure présente le ratio de l'estimation de la population de l'ENM sur le chiffre de population du Recensement de 2011. Si le ratio est égal ou proche de 1, cela signifie que l'estimation de la population de l'ENM est égale au chiffre de population du Recensement de 2011. Si le ratio est supérieur à 1, alors l'estimation de l'ENM est supérieure au chiffre du Recensement de 2011 et si le ratio est inférieur à 1, alors l'estimation de l'ENM est inférieure. Plus le ratio est différent de 1, plus le risque d'avoir des estimations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L'analyse des trois figures montre que pour les petites SDR, il peut exister des écarts importants entre le chiffre de population du Recensement de 2011 et l'estimation de la population de l'ENM. Ces écarts, comme 'expliqués à la section 4.3, sont dus à la pondération et comme dans toute enquête, peuvent être plus importants pour de petites régions géographiques. Une analyse similaire pour comparer les estimations de l'ENM et les chiffres du Recensement de 2011 pour les questions communes donnerait également une idée de la qualité des estimations de l'ENM.</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http://www12.statcan.gc.ca/nhs-enm/2011/ref/nhs-enm_guide/guide_4-fra.cfm</a:t>
          </a:r>
        </a:p>
        <a:p>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85725</xdr:rowOff>
    </xdr:from>
    <xdr:to>
      <xdr:col>6</xdr:col>
      <xdr:colOff>0</xdr:colOff>
      <xdr:row>2</xdr:row>
      <xdr:rowOff>95250</xdr:rowOff>
    </xdr:to>
    <xdr:pic>
      <xdr:nvPicPr>
        <xdr:cNvPr id="6313" name="Picture 2" descr="Coule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9725" y="857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104775</xdr:colOff>
      <xdr:row>0</xdr:row>
      <xdr:rowOff>95250</xdr:rowOff>
    </xdr:from>
    <xdr:to>
      <xdr:col>11</xdr:col>
      <xdr:colOff>9525</xdr:colOff>
      <xdr:row>2</xdr:row>
      <xdr:rowOff>104775</xdr:rowOff>
    </xdr:to>
    <xdr:pic>
      <xdr:nvPicPr>
        <xdr:cNvPr id="6314" name="Picture 2" descr="Couleu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95250"/>
          <a:ext cx="742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71437</xdr:colOff>
      <xdr:row>40</xdr:row>
      <xdr:rowOff>47625</xdr:rowOff>
    </xdr:from>
    <xdr:to>
      <xdr:col>10</xdr:col>
      <xdr:colOff>654843</xdr:colOff>
      <xdr:row>66</xdr:row>
      <xdr:rowOff>11906</xdr:rowOff>
    </xdr:to>
    <xdr:sp macro="" textlink="">
      <xdr:nvSpPr>
        <xdr:cNvPr id="2" name="ZoneTexte 1"/>
        <xdr:cNvSpPr txBox="1"/>
      </xdr:nvSpPr>
      <xdr:spPr>
        <a:xfrm>
          <a:off x="71437" y="8810625"/>
          <a:ext cx="9322594" cy="5226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Mise en garde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Écart entre les chiffres du Recensement de 2011 et les estimations de l'ENM de 2011</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Les poids finaux sont choisis de manière à réduire ou à éliminer les différences entre les chiffres de population du Recensement de 2011 et les estimations de l'ENM. Certains écarts peuvent toutefois subsister étant donné que les contraintes de pondération doivent parfois être retranchées. Par ailleurs, puisque l'ajustement final des poids est basé sur les aires de calage et que certaines sont composées de plusieurs petites municipalités, il est possible que des écarts entre les estimations de l'ENM et les chiffres du recensement pour de petites municipalités soient présents. L'écart entre les chiffres de population et les estimations-échantillons se définit comme suit : il s'agit de la différence entre l'estimation de l'ENM et le chiffre du Recensement de 2011 divisé par le chiffre du Recensement de 2011.</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 présence d'un écart ou non est une indication de la qualité des estimations de l'ENM. Pour une subdivision de recensement donnée (SDR) ou pour toute autre région géographique, les utilisateurs sont invités à comparer le chiffre du Recensement de 2011 et l'estimation de l'ENM pour la même population cible pour avoir une idée de la qualité des estimations de l'ENM. Plus l'écart est grand, plus le risque d'avoir des estimations de l'ENM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Pour les SDR comptant 25 000 personnes ou plus, le chiffre du recensement et l'estimation de l'ENM sont pratiquement identiques. Ce n'est pas toujours le cas pour les SDR de taille plus petite.</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Trois figures sont présentées à l'annexe 3 pour comparer le chiffre de population du Recensement de 2011 et l'estimation de population de l'ENM au niveau des SDR, pour la même population cible. Les comparaisons sont faites pour les SDR comptant 5 000 à 25 000 personnes, les SDR comptant 1 000 à 5 000 personnes et les SDR comptant 40 à 1 000 personnes. Chaque figure présente le ratio de l'estimation de la population de l'ENM sur le chiffre de population du Recensement de 2011. Si le ratio est égal ou proche de 1, cela signifie que l'estimation de la population de l'ENM est égale au chiffre de population du Recensement de 2011. Si le ratio est supérieur à 1, alors l'estimation de l'ENM est supérieure au chiffre du Recensement de 2011 et si le ratio est inférieur à 1, alors l'estimation de l'ENM est inférieure. Plus le ratio est différent de 1, plus le risque d'avoir des estimations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L'analyse des trois figures montre que pour les petites SDR, il peut exister des écarts importants entre le chiffre de population du Recensement de 2011 et l'estimation de la population de l'ENM. Ces écarts, comme 'expliqués à la section 4.3, sont dus à la pondération et comme dans toute enquête, peuvent être plus importants pour de petites régions géographiques. Une analyse similaire pour comparer les estimations de l'ENM et les chiffres du Recensement de 2011 pour les questions communes donnerait également une idée de la qualité des estimations de l'ENM.</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http://www12.statcan.gc.ca/nhs-enm/2011/ref/nhs-enm_guide/guide_4-fra.cfm</a:t>
          </a:r>
        </a:p>
        <a:p>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85725</xdr:colOff>
      <xdr:row>0</xdr:row>
      <xdr:rowOff>95250</xdr:rowOff>
    </xdr:from>
    <xdr:to>
      <xdr:col>22</xdr:col>
      <xdr:colOff>819150</xdr:colOff>
      <xdr:row>2</xdr:row>
      <xdr:rowOff>104775</xdr:rowOff>
    </xdr:to>
    <xdr:pic>
      <xdr:nvPicPr>
        <xdr:cNvPr id="9317" name="Picture 2" descr="Cou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02375" y="95250"/>
          <a:ext cx="7334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71438</xdr:colOff>
      <xdr:row>41</xdr:row>
      <xdr:rowOff>130967</xdr:rowOff>
    </xdr:from>
    <xdr:to>
      <xdr:col>12</xdr:col>
      <xdr:colOff>0</xdr:colOff>
      <xdr:row>63</xdr:row>
      <xdr:rowOff>130968</xdr:rowOff>
    </xdr:to>
    <xdr:sp macro="" textlink="">
      <xdr:nvSpPr>
        <xdr:cNvPr id="2" name="ZoneTexte 1"/>
        <xdr:cNvSpPr txBox="1"/>
      </xdr:nvSpPr>
      <xdr:spPr>
        <a:xfrm>
          <a:off x="71438" y="8882061"/>
          <a:ext cx="11156156" cy="4452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Mise en garde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1" i="0" u="none" strike="noStrike" kern="0" cap="none" spc="0" normalizeH="0" baseline="0" noProof="0">
              <a:ln>
                <a:noFill/>
              </a:ln>
              <a:solidFill>
                <a:prstClr val="black"/>
              </a:solidFill>
              <a:effectLst/>
              <a:uLnTx/>
              <a:uFillTx/>
              <a:latin typeface="+mn-lt"/>
              <a:ea typeface="+mn-ea"/>
              <a:cs typeface="+mn-cs"/>
            </a:rPr>
            <a:t>Écart entre les chiffres du Recensement de 2011 et les estimations de l'ENM de 2011</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Les poids finaux sont choisis de manière à réduire ou à éliminer les différences entre les chiffres de population du Recensement de 2011 et les estimations de l'ENM. Certains écarts peuvent toutefois subsister étant donné que les contraintes de pondération doivent parfois être retranchées. Par ailleurs, puisque l'ajustement final des poids est basé sur les aires de calage et que certaines sont composées de plusieurs petites municipalités, il est possible que des écarts entre les estimations de l'ENM et les chiffres du recensement pour de petites municipalités soient présents. L'écart entre les chiffres de population et les estimations-échantillons se définit comme suit : il s'agit de la différence entre l'estimation de l'ENM et le chiffre du Recensement de 2011 divisé par le chiffre du Recensement de 2011.</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 présence d'un écart ou non est une indication de la qualité des estimations de l'ENM. Pour une subdivision de recensement donnée (SDR) ou pour toute autre région géographique, les utilisateurs sont invités à comparer le chiffre du Recensement de 2011 et l'estimation de l'ENM pour la même population cible pour avoir une idée de la qualité des estimations de l'ENM. Plus l'écart est grand, plus le risque d'avoir des estimations de l'ENM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Pour les SDR comptant 25 000 personnes ou plus, le chiffre du recensement et l'estimation de l'ENM sont pratiquement identiques. Ce n'est pas toujours le cas pour les SDR de taille plus petite.</a:t>
          </a: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Trois figures sont présentées à l'annexe 3 pour comparer le chiffre de population du Recensement de 2011 et l'estimation de population de l'ENM au niveau des SDR, pour la même population cible. Les comparaisons sont faites pour les SDR comptant 5 000 à 25 000 personnes, les SDR comptant 1 000 à 5 000 personnes et les SDR comptant 40 à 1 000 personnes. Chaque figure présente le ratio de l'estimation de la population de l'ENM sur le chiffre de population du Recensement de 2011. Si le ratio est égal ou proche de 1, cela signifie que l'estimation de la population de l'ENM est égale au chiffre de population du Recensement de 2011. Si le ratio est supérieur à 1, alors l'estimation de l'ENM est supérieure au chiffre du Recensement de 2011 et si le ratio est inférieur à 1, alors l'estimation de l'ENM est inférieure. Plus le ratio est différent de 1, plus le risque d'avoir des estimations de mauvaise qualité est présent.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L'analyse des trois figures montre que pour les petites SDR, il peut exister des écarts importants entre le chiffre de population du Recensement de 2011 et l'estimation de la population de l'ENM. Ces écarts, comme 'expliqués à la section 4.3, sont dus à la pondération et comme dans toute enquête, peuvent être plus importants pour de petites régions géographiques. Une analyse similaire pour comparer les estimations de l'ENM et les chiffres du Recensement de 2011 pour les questions communes donnerait également une idée de la qualité des estimations de l'ENM.</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prstClr val="black"/>
              </a:solidFill>
              <a:effectLst/>
              <a:uLnTx/>
              <a:uFillTx/>
              <a:latin typeface="+mn-lt"/>
              <a:ea typeface="+mn-ea"/>
              <a:cs typeface="+mn-cs"/>
            </a:rPr>
            <a:t>http://www12.statcan.gc.ca/nhs-enm/2011/ref/nhs-enm_guide/guide_4-fra.cfm</a:t>
          </a:r>
        </a:p>
        <a:p>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12.statcan.gc.ca/francais/census01/Products/standard/themes/DataProducts.cfm?S=1&amp;T=49&amp;ALEVEL=2&amp;FREE=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12.statcan.ca/census-recensement/2006/dp-pd/prof/92-591/index.cfm?Lang=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12.statcan.gc.ca/nhs-enm/2011/dp-pd/prof/index.cfm?Lang=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12.statcan.gc.ca/census-recensement/2016/dp-pd/prof/index.cfm?Lang=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12.statcan.gc.ca/nhs-enm/2011/dp-pd/prof/index.cfm?Lang=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12.statcan.gc.ca/nhs-enm/2011/dp-pd/prof/index.cfm?Lang=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0"/>
  <sheetViews>
    <sheetView zoomScale="80" zoomScaleNormal="80" workbookViewId="0">
      <selection activeCell="A39" sqref="A39"/>
    </sheetView>
  </sheetViews>
  <sheetFormatPr baseColWidth="10" defaultRowHeight="15.6" x14ac:dyDescent="0.3"/>
  <cols>
    <col min="1" max="1" width="36.19921875" customWidth="1"/>
    <col min="3" max="3" width="12.19921875" customWidth="1"/>
  </cols>
  <sheetData>
    <row r="3" spans="1:14" x14ac:dyDescent="0.3">
      <c r="A3" s="57" t="s">
        <v>58</v>
      </c>
      <c r="B3" s="58"/>
      <c r="C3" s="58"/>
      <c r="D3" s="58"/>
      <c r="E3" s="58"/>
      <c r="F3" s="58"/>
      <c r="G3" s="58"/>
      <c r="H3" s="58"/>
      <c r="I3" s="58"/>
      <c r="J3" s="58"/>
      <c r="K3" s="58"/>
      <c r="L3" s="58"/>
      <c r="M3" s="58"/>
      <c r="N3" s="58"/>
    </row>
    <row r="4" spans="1:14" ht="19.5" customHeight="1" x14ac:dyDescent="0.3">
      <c r="A4" s="116" t="s">
        <v>34</v>
      </c>
      <c r="B4" s="119" t="s">
        <v>51</v>
      </c>
      <c r="C4" s="122" t="s">
        <v>38</v>
      </c>
      <c r="D4" s="123"/>
      <c r="E4" s="123"/>
      <c r="F4" s="124"/>
      <c r="G4" s="122" t="s">
        <v>41</v>
      </c>
      <c r="H4" s="123"/>
      <c r="I4" s="123"/>
      <c r="J4" s="123"/>
      <c r="K4" s="123"/>
      <c r="L4" s="124"/>
      <c r="M4" s="125" t="s">
        <v>59</v>
      </c>
      <c r="N4" s="126"/>
    </row>
    <row r="5" spans="1:14" ht="33" customHeight="1" x14ac:dyDescent="0.3">
      <c r="A5" s="117"/>
      <c r="B5" s="120"/>
      <c r="C5" s="119" t="s">
        <v>60</v>
      </c>
      <c r="D5" s="119" t="s">
        <v>54</v>
      </c>
      <c r="E5" s="119" t="s">
        <v>46</v>
      </c>
      <c r="F5" s="119" t="s">
        <v>1</v>
      </c>
      <c r="G5" s="119" t="s">
        <v>0</v>
      </c>
      <c r="H5" s="127" t="s">
        <v>1</v>
      </c>
      <c r="I5" s="125" t="s">
        <v>61</v>
      </c>
      <c r="J5" s="126"/>
      <c r="K5" s="119" t="s">
        <v>46</v>
      </c>
      <c r="L5" s="119" t="s">
        <v>1</v>
      </c>
      <c r="M5" s="119" t="s">
        <v>46</v>
      </c>
      <c r="N5" s="127" t="s">
        <v>1</v>
      </c>
    </row>
    <row r="6" spans="1:14" ht="63" customHeight="1" x14ac:dyDescent="0.3">
      <c r="A6" s="118"/>
      <c r="B6" s="121"/>
      <c r="C6" s="121"/>
      <c r="D6" s="121"/>
      <c r="E6" s="121"/>
      <c r="F6" s="121"/>
      <c r="G6" s="121"/>
      <c r="H6" s="128"/>
      <c r="I6" s="3" t="s">
        <v>46</v>
      </c>
      <c r="J6" s="39" t="s">
        <v>1</v>
      </c>
      <c r="K6" s="121"/>
      <c r="L6" s="121"/>
      <c r="M6" s="121"/>
      <c r="N6" s="128"/>
    </row>
    <row r="7" spans="1:14" x14ac:dyDescent="0.3">
      <c r="A7" s="4" t="s">
        <v>2</v>
      </c>
      <c r="B7" s="59">
        <v>238280</v>
      </c>
      <c r="C7" s="59">
        <v>173055</v>
      </c>
      <c r="D7" s="59">
        <v>12590</v>
      </c>
      <c r="E7" s="60">
        <f>C7+D7</f>
        <v>185645</v>
      </c>
      <c r="F7" s="61">
        <f>E7/B7</f>
        <v>0.7791044149739802</v>
      </c>
      <c r="G7" s="59">
        <v>28790</v>
      </c>
      <c r="H7" s="61">
        <f t="shared" ref="H7:H38" si="0">G7/B7</f>
        <v>0.12082424038945778</v>
      </c>
      <c r="I7" s="59">
        <v>22245</v>
      </c>
      <c r="J7" s="61">
        <f t="shared" ref="J7:J38" si="1">I7/B7</f>
        <v>9.3356555313077058E-2</v>
      </c>
      <c r="K7" s="60">
        <f>G7+I7</f>
        <v>51035</v>
      </c>
      <c r="L7" s="61">
        <f>K7/B7</f>
        <v>0.21418079570253484</v>
      </c>
      <c r="M7" s="59">
        <v>1625</v>
      </c>
      <c r="N7" s="61">
        <f t="shared" ref="N7:N38" si="2">M7/B7</f>
        <v>6.8197079066644288E-3</v>
      </c>
    </row>
    <row r="8" spans="1:14" x14ac:dyDescent="0.3">
      <c r="A8" s="7" t="s">
        <v>3</v>
      </c>
      <c r="B8" s="62">
        <v>222055</v>
      </c>
      <c r="C8" s="62">
        <v>159430</v>
      </c>
      <c r="D8" s="62">
        <v>11755</v>
      </c>
      <c r="E8" s="63">
        <f t="shared" ref="E8:E38" si="3">C8+D8</f>
        <v>171185</v>
      </c>
      <c r="F8" s="64">
        <f t="shared" ref="F8:F38" si="4">E8/B8</f>
        <v>0.77091261174033465</v>
      </c>
      <c r="G8" s="62">
        <v>27785</v>
      </c>
      <c r="H8" s="64">
        <f t="shared" si="0"/>
        <v>0.12512665781000204</v>
      </c>
      <c r="I8" s="62">
        <v>21590</v>
      </c>
      <c r="J8" s="64">
        <f t="shared" si="1"/>
        <v>9.722816419355565E-2</v>
      </c>
      <c r="K8" s="63">
        <f t="shared" ref="K8:K38" si="5">G8+I8</f>
        <v>49375</v>
      </c>
      <c r="L8" s="64">
        <f t="shared" ref="L8:L38" si="6">K8/B8</f>
        <v>0.22235482200355769</v>
      </c>
      <c r="M8" s="62">
        <v>1510</v>
      </c>
      <c r="N8" s="64">
        <f t="shared" si="2"/>
        <v>6.800117088108802E-3</v>
      </c>
    </row>
    <row r="9" spans="1:14" x14ac:dyDescent="0.3">
      <c r="A9" s="7" t="s">
        <v>4</v>
      </c>
      <c r="B9" s="62">
        <v>8155</v>
      </c>
      <c r="C9" s="62">
        <v>6660</v>
      </c>
      <c r="D9" s="62">
        <v>415</v>
      </c>
      <c r="E9" s="63">
        <f t="shared" si="3"/>
        <v>7075</v>
      </c>
      <c r="F9" s="64">
        <f t="shared" si="4"/>
        <v>0.86756591048436538</v>
      </c>
      <c r="G9" s="62">
        <v>640</v>
      </c>
      <c r="H9" s="64">
        <f t="shared" si="0"/>
        <v>7.8479460453709377E-2</v>
      </c>
      <c r="I9" s="62">
        <v>395</v>
      </c>
      <c r="J9" s="64">
        <f t="shared" si="1"/>
        <v>4.8436541998773758E-2</v>
      </c>
      <c r="K9" s="63">
        <f t="shared" si="5"/>
        <v>1035</v>
      </c>
      <c r="L9" s="64">
        <f t="shared" si="6"/>
        <v>0.12691600245248313</v>
      </c>
      <c r="M9" s="62">
        <v>50</v>
      </c>
      <c r="N9" s="64">
        <f t="shared" si="2"/>
        <v>6.1312078479460455E-3</v>
      </c>
    </row>
    <row r="10" spans="1:14" x14ac:dyDescent="0.3">
      <c r="A10" s="7" t="s">
        <v>5</v>
      </c>
      <c r="B10" s="62">
        <v>8070</v>
      </c>
      <c r="C10" s="62">
        <v>6965</v>
      </c>
      <c r="D10" s="62">
        <v>420</v>
      </c>
      <c r="E10" s="63">
        <f t="shared" si="3"/>
        <v>7385</v>
      </c>
      <c r="F10" s="64">
        <f t="shared" si="4"/>
        <v>0.91511771995043367</v>
      </c>
      <c r="G10" s="62">
        <v>365</v>
      </c>
      <c r="H10" s="64">
        <f t="shared" si="0"/>
        <v>4.5229244114002476E-2</v>
      </c>
      <c r="I10" s="62">
        <v>260</v>
      </c>
      <c r="J10" s="64">
        <f t="shared" si="1"/>
        <v>3.2218091697645598E-2</v>
      </c>
      <c r="K10" s="63">
        <f t="shared" si="5"/>
        <v>625</v>
      </c>
      <c r="L10" s="64">
        <f t="shared" si="6"/>
        <v>7.7447335811648074E-2</v>
      </c>
      <c r="M10" s="62">
        <v>65</v>
      </c>
      <c r="N10" s="64">
        <f t="shared" si="2"/>
        <v>8.0545229244113996E-3</v>
      </c>
    </row>
    <row r="11" spans="1:14" ht="15.75" customHeight="1" x14ac:dyDescent="0.3">
      <c r="A11" s="10" t="s">
        <v>6</v>
      </c>
      <c r="B11" s="65">
        <v>61310</v>
      </c>
      <c r="C11" s="65">
        <v>51605</v>
      </c>
      <c r="D11" s="65">
        <v>3105</v>
      </c>
      <c r="E11" s="66">
        <f t="shared" si="3"/>
        <v>54710</v>
      </c>
      <c r="F11" s="67">
        <f t="shared" si="4"/>
        <v>0.89235035067688795</v>
      </c>
      <c r="G11" s="65">
        <v>2795</v>
      </c>
      <c r="H11" s="67">
        <f t="shared" si="0"/>
        <v>4.5587995433045182E-2</v>
      </c>
      <c r="I11" s="65">
        <v>3405</v>
      </c>
      <c r="J11" s="67">
        <f t="shared" si="1"/>
        <v>5.5537432718969174E-2</v>
      </c>
      <c r="K11" s="66">
        <f t="shared" si="5"/>
        <v>6200</v>
      </c>
      <c r="L11" s="67">
        <f t="shared" si="6"/>
        <v>0.10112542815201435</v>
      </c>
      <c r="M11" s="65">
        <v>400</v>
      </c>
      <c r="N11" s="67">
        <f t="shared" si="2"/>
        <v>6.5242211710977004E-3</v>
      </c>
    </row>
    <row r="12" spans="1:14" x14ac:dyDescent="0.3">
      <c r="A12" s="13" t="s">
        <v>7</v>
      </c>
      <c r="B12" s="68">
        <v>13075</v>
      </c>
      <c r="C12" s="68">
        <v>11440</v>
      </c>
      <c r="D12" s="68">
        <v>540</v>
      </c>
      <c r="E12" s="69">
        <f t="shared" si="3"/>
        <v>11980</v>
      </c>
      <c r="F12" s="70">
        <f t="shared" si="4"/>
        <v>0.91625239005736137</v>
      </c>
      <c r="G12" s="68">
        <v>220</v>
      </c>
      <c r="H12" s="70">
        <f t="shared" si="0"/>
        <v>1.6826003824091777E-2</v>
      </c>
      <c r="I12" s="68">
        <v>815</v>
      </c>
      <c r="J12" s="70">
        <f t="shared" si="1"/>
        <v>6.2332695984703632E-2</v>
      </c>
      <c r="K12" s="69">
        <f t="shared" si="5"/>
        <v>1035</v>
      </c>
      <c r="L12" s="70">
        <f t="shared" si="6"/>
        <v>7.9158699808795405E-2</v>
      </c>
      <c r="M12" s="68">
        <v>65</v>
      </c>
      <c r="N12" s="70">
        <f t="shared" si="2"/>
        <v>4.9713193116634798E-3</v>
      </c>
    </row>
    <row r="13" spans="1:14" x14ac:dyDescent="0.3">
      <c r="A13" s="7" t="s">
        <v>8</v>
      </c>
      <c r="B13" s="62">
        <v>465</v>
      </c>
      <c r="C13" s="62">
        <v>435</v>
      </c>
      <c r="D13" s="62">
        <v>10</v>
      </c>
      <c r="E13" s="63">
        <f t="shared" si="3"/>
        <v>445</v>
      </c>
      <c r="F13" s="64">
        <f t="shared" si="4"/>
        <v>0.956989247311828</v>
      </c>
      <c r="G13" s="62">
        <v>10</v>
      </c>
      <c r="H13" s="64">
        <f t="shared" si="0"/>
        <v>2.1505376344086023E-2</v>
      </c>
      <c r="I13" s="62">
        <v>10</v>
      </c>
      <c r="J13" s="64">
        <f t="shared" si="1"/>
        <v>2.1505376344086023E-2</v>
      </c>
      <c r="K13" s="63">
        <f t="shared" si="5"/>
        <v>20</v>
      </c>
      <c r="L13" s="64">
        <f t="shared" si="6"/>
        <v>4.3010752688172046E-2</v>
      </c>
      <c r="M13" s="62">
        <v>0</v>
      </c>
      <c r="N13" s="64">
        <f t="shared" si="2"/>
        <v>0</v>
      </c>
    </row>
    <row r="14" spans="1:14" x14ac:dyDescent="0.3">
      <c r="A14" s="7" t="s">
        <v>9</v>
      </c>
      <c r="B14" s="62">
        <v>3035</v>
      </c>
      <c r="C14" s="62">
        <v>2810</v>
      </c>
      <c r="D14" s="62">
        <v>130</v>
      </c>
      <c r="E14" s="63">
        <f t="shared" si="3"/>
        <v>2940</v>
      </c>
      <c r="F14" s="64">
        <f t="shared" si="4"/>
        <v>0.96869851729818779</v>
      </c>
      <c r="G14" s="62">
        <v>40</v>
      </c>
      <c r="H14" s="64">
        <f t="shared" si="0"/>
        <v>1.3179571663920923E-2</v>
      </c>
      <c r="I14" s="62">
        <v>40</v>
      </c>
      <c r="J14" s="64">
        <f t="shared" si="1"/>
        <v>1.3179571663920923E-2</v>
      </c>
      <c r="K14" s="63">
        <f t="shared" si="5"/>
        <v>80</v>
      </c>
      <c r="L14" s="64">
        <f t="shared" si="6"/>
        <v>2.6359143327841845E-2</v>
      </c>
      <c r="M14" s="62">
        <v>10</v>
      </c>
      <c r="N14" s="64">
        <f t="shared" si="2"/>
        <v>3.2948929159802307E-3</v>
      </c>
    </row>
    <row r="15" spans="1:14" ht="15.75" customHeight="1" x14ac:dyDescent="0.3">
      <c r="A15" s="7" t="s">
        <v>10</v>
      </c>
      <c r="B15" s="62">
        <v>210</v>
      </c>
      <c r="C15" s="62">
        <v>190</v>
      </c>
      <c r="D15" s="62">
        <v>10</v>
      </c>
      <c r="E15" s="63">
        <f t="shared" si="3"/>
        <v>200</v>
      </c>
      <c r="F15" s="64">
        <f t="shared" si="4"/>
        <v>0.95238095238095233</v>
      </c>
      <c r="G15" s="62">
        <v>0</v>
      </c>
      <c r="H15" s="64">
        <f t="shared" si="0"/>
        <v>0</v>
      </c>
      <c r="I15" s="62">
        <v>10</v>
      </c>
      <c r="J15" s="64">
        <f t="shared" si="1"/>
        <v>4.7619047619047616E-2</v>
      </c>
      <c r="K15" s="63">
        <f t="shared" si="5"/>
        <v>10</v>
      </c>
      <c r="L15" s="64">
        <f t="shared" si="6"/>
        <v>4.7619047619047616E-2</v>
      </c>
      <c r="M15" s="62">
        <v>0</v>
      </c>
      <c r="N15" s="64">
        <f t="shared" si="2"/>
        <v>0</v>
      </c>
    </row>
    <row r="16" spans="1:14" x14ac:dyDescent="0.3">
      <c r="A16" s="7" t="s">
        <v>11</v>
      </c>
      <c r="B16" s="62">
        <v>75</v>
      </c>
      <c r="C16" s="62">
        <v>65</v>
      </c>
      <c r="D16" s="62">
        <v>10</v>
      </c>
      <c r="E16" s="63">
        <f t="shared" si="3"/>
        <v>75</v>
      </c>
      <c r="F16" s="64">
        <f t="shared" si="4"/>
        <v>1</v>
      </c>
      <c r="G16" s="62">
        <v>0</v>
      </c>
      <c r="H16" s="64">
        <f t="shared" si="0"/>
        <v>0</v>
      </c>
      <c r="I16" s="62">
        <v>0</v>
      </c>
      <c r="J16" s="64">
        <f t="shared" si="1"/>
        <v>0</v>
      </c>
      <c r="K16" s="63">
        <f t="shared" si="5"/>
        <v>0</v>
      </c>
      <c r="L16" s="64">
        <f t="shared" si="6"/>
        <v>0</v>
      </c>
      <c r="M16" s="62">
        <v>0</v>
      </c>
      <c r="N16" s="64">
        <f t="shared" si="2"/>
        <v>0</v>
      </c>
    </row>
    <row r="17" spans="1:14" x14ac:dyDescent="0.3">
      <c r="A17" s="7" t="s">
        <v>12</v>
      </c>
      <c r="B17" s="62">
        <v>1585</v>
      </c>
      <c r="C17" s="62">
        <v>1470</v>
      </c>
      <c r="D17" s="62">
        <v>45</v>
      </c>
      <c r="E17" s="63">
        <f t="shared" si="3"/>
        <v>1515</v>
      </c>
      <c r="F17" s="64">
        <f t="shared" si="4"/>
        <v>0.95583596214511046</v>
      </c>
      <c r="G17" s="62">
        <v>10</v>
      </c>
      <c r="H17" s="64">
        <f t="shared" si="0"/>
        <v>6.3091482649842269E-3</v>
      </c>
      <c r="I17" s="62">
        <v>70</v>
      </c>
      <c r="J17" s="64">
        <f t="shared" si="1"/>
        <v>4.4164037854889593E-2</v>
      </c>
      <c r="K17" s="63">
        <f t="shared" si="5"/>
        <v>80</v>
      </c>
      <c r="L17" s="64">
        <f t="shared" si="6"/>
        <v>5.0473186119873815E-2</v>
      </c>
      <c r="M17" s="62">
        <v>10</v>
      </c>
      <c r="N17" s="64">
        <f t="shared" si="2"/>
        <v>6.3091482649842269E-3</v>
      </c>
    </row>
    <row r="18" spans="1:14" x14ac:dyDescent="0.3">
      <c r="A18" s="7" t="s">
        <v>13</v>
      </c>
      <c r="B18" s="62">
        <v>2315</v>
      </c>
      <c r="C18" s="62">
        <v>2025</v>
      </c>
      <c r="D18" s="62">
        <v>120</v>
      </c>
      <c r="E18" s="63">
        <f t="shared" si="3"/>
        <v>2145</v>
      </c>
      <c r="F18" s="64">
        <f t="shared" si="4"/>
        <v>0.92656587473002161</v>
      </c>
      <c r="G18" s="62">
        <v>35</v>
      </c>
      <c r="H18" s="64">
        <f t="shared" si="0"/>
        <v>1.511879049676026E-2</v>
      </c>
      <c r="I18" s="62">
        <v>115</v>
      </c>
      <c r="J18" s="64">
        <f t="shared" si="1"/>
        <v>4.9676025917926567E-2</v>
      </c>
      <c r="K18" s="63">
        <f t="shared" si="5"/>
        <v>150</v>
      </c>
      <c r="L18" s="64">
        <f t="shared" si="6"/>
        <v>6.4794816414686832E-2</v>
      </c>
      <c r="M18" s="62">
        <v>10</v>
      </c>
      <c r="N18" s="64">
        <f t="shared" si="2"/>
        <v>4.3196544276457886E-3</v>
      </c>
    </row>
    <row r="19" spans="1:14" x14ac:dyDescent="0.3">
      <c r="A19" s="7" t="s">
        <v>14</v>
      </c>
      <c r="B19" s="62">
        <v>1175</v>
      </c>
      <c r="C19" s="62">
        <v>780</v>
      </c>
      <c r="D19" s="62">
        <v>20</v>
      </c>
      <c r="E19" s="63">
        <f t="shared" si="3"/>
        <v>800</v>
      </c>
      <c r="F19" s="64">
        <f t="shared" si="4"/>
        <v>0.68085106382978722</v>
      </c>
      <c r="G19" s="62">
        <v>10</v>
      </c>
      <c r="H19" s="64">
        <f t="shared" si="0"/>
        <v>8.5106382978723406E-3</v>
      </c>
      <c r="I19" s="62">
        <v>350</v>
      </c>
      <c r="J19" s="64">
        <f t="shared" si="1"/>
        <v>0.2978723404255319</v>
      </c>
      <c r="K19" s="63">
        <f t="shared" si="5"/>
        <v>360</v>
      </c>
      <c r="L19" s="64">
        <f t="shared" si="6"/>
        <v>0.30638297872340425</v>
      </c>
      <c r="M19" s="62">
        <v>20</v>
      </c>
      <c r="N19" s="64">
        <f t="shared" si="2"/>
        <v>1.7021276595744681E-2</v>
      </c>
    </row>
    <row r="20" spans="1:14" x14ac:dyDescent="0.3">
      <c r="A20" s="7" t="s">
        <v>15</v>
      </c>
      <c r="B20" s="62">
        <v>1740</v>
      </c>
      <c r="C20" s="62">
        <v>1460</v>
      </c>
      <c r="D20" s="62">
        <v>35</v>
      </c>
      <c r="E20" s="63">
        <f t="shared" si="3"/>
        <v>1495</v>
      </c>
      <c r="F20" s="64">
        <f t="shared" si="4"/>
        <v>0.85919540229885061</v>
      </c>
      <c r="G20" s="62">
        <v>95</v>
      </c>
      <c r="H20" s="64">
        <f t="shared" si="0"/>
        <v>5.459770114942529E-2</v>
      </c>
      <c r="I20" s="62">
        <v>150</v>
      </c>
      <c r="J20" s="64">
        <f t="shared" si="1"/>
        <v>8.6206896551724144E-2</v>
      </c>
      <c r="K20" s="63">
        <f t="shared" si="5"/>
        <v>245</v>
      </c>
      <c r="L20" s="64">
        <f t="shared" si="6"/>
        <v>0.14080459770114942</v>
      </c>
      <c r="M20" s="62">
        <v>10</v>
      </c>
      <c r="N20" s="64">
        <f t="shared" si="2"/>
        <v>5.7471264367816091E-3</v>
      </c>
    </row>
    <row r="21" spans="1:14" x14ac:dyDescent="0.3">
      <c r="A21" s="7" t="s">
        <v>16</v>
      </c>
      <c r="B21" s="62">
        <v>2480</v>
      </c>
      <c r="C21" s="62">
        <v>2195</v>
      </c>
      <c r="D21" s="62">
        <v>170</v>
      </c>
      <c r="E21" s="63">
        <f t="shared" si="3"/>
        <v>2365</v>
      </c>
      <c r="F21" s="64">
        <f t="shared" si="4"/>
        <v>0.9536290322580645</v>
      </c>
      <c r="G21" s="62">
        <v>30</v>
      </c>
      <c r="H21" s="64">
        <f t="shared" si="0"/>
        <v>1.2096774193548387E-2</v>
      </c>
      <c r="I21" s="62">
        <v>75</v>
      </c>
      <c r="J21" s="64">
        <f t="shared" si="1"/>
        <v>3.0241935483870969E-2</v>
      </c>
      <c r="K21" s="63">
        <f t="shared" si="5"/>
        <v>105</v>
      </c>
      <c r="L21" s="64">
        <f t="shared" si="6"/>
        <v>4.2338709677419352E-2</v>
      </c>
      <c r="M21" s="62">
        <v>20</v>
      </c>
      <c r="N21" s="64">
        <f t="shared" si="2"/>
        <v>8.0645161290322578E-3</v>
      </c>
    </row>
    <row r="22" spans="1:14" x14ac:dyDescent="0.3">
      <c r="A22" s="16" t="s">
        <v>17</v>
      </c>
      <c r="B22" s="71">
        <v>9400</v>
      </c>
      <c r="C22" s="71">
        <v>8250</v>
      </c>
      <c r="D22" s="71">
        <v>570</v>
      </c>
      <c r="E22" s="72">
        <f t="shared" si="3"/>
        <v>8820</v>
      </c>
      <c r="F22" s="73">
        <f t="shared" si="4"/>
        <v>0.9382978723404255</v>
      </c>
      <c r="G22" s="71">
        <v>125</v>
      </c>
      <c r="H22" s="73">
        <f t="shared" si="0"/>
        <v>1.3297872340425532E-2</v>
      </c>
      <c r="I22" s="71">
        <v>400</v>
      </c>
      <c r="J22" s="73">
        <f t="shared" si="1"/>
        <v>4.2553191489361701E-2</v>
      </c>
      <c r="K22" s="72">
        <f t="shared" si="5"/>
        <v>525</v>
      </c>
      <c r="L22" s="73">
        <f t="shared" si="6"/>
        <v>5.5851063829787231E-2</v>
      </c>
      <c r="M22" s="71">
        <v>45</v>
      </c>
      <c r="N22" s="73">
        <f t="shared" si="2"/>
        <v>4.7872340425531915E-3</v>
      </c>
    </row>
    <row r="23" spans="1:14" x14ac:dyDescent="0.3">
      <c r="A23" s="7" t="s">
        <v>18</v>
      </c>
      <c r="B23" s="62">
        <v>1125</v>
      </c>
      <c r="C23" s="62">
        <v>965</v>
      </c>
      <c r="D23" s="62">
        <v>65</v>
      </c>
      <c r="E23" s="63">
        <f t="shared" si="3"/>
        <v>1030</v>
      </c>
      <c r="F23" s="64">
        <f t="shared" si="4"/>
        <v>0.91555555555555557</v>
      </c>
      <c r="G23" s="62">
        <v>0</v>
      </c>
      <c r="H23" s="64">
        <f t="shared" si="0"/>
        <v>0</v>
      </c>
      <c r="I23" s="62">
        <v>85</v>
      </c>
      <c r="J23" s="64">
        <f t="shared" si="1"/>
        <v>7.5555555555555556E-2</v>
      </c>
      <c r="K23" s="63">
        <f t="shared" si="5"/>
        <v>85</v>
      </c>
      <c r="L23" s="64">
        <f t="shared" si="6"/>
        <v>7.5555555555555556E-2</v>
      </c>
      <c r="M23" s="62">
        <v>0</v>
      </c>
      <c r="N23" s="64">
        <f t="shared" si="2"/>
        <v>0</v>
      </c>
    </row>
    <row r="24" spans="1:14" x14ac:dyDescent="0.3">
      <c r="A24" s="7" t="s">
        <v>19</v>
      </c>
      <c r="B24" s="62">
        <v>2210</v>
      </c>
      <c r="C24" s="62">
        <v>1905</v>
      </c>
      <c r="D24" s="62">
        <v>150</v>
      </c>
      <c r="E24" s="63">
        <f t="shared" si="3"/>
        <v>2055</v>
      </c>
      <c r="F24" s="64">
        <f t="shared" si="4"/>
        <v>0.92986425339366519</v>
      </c>
      <c r="G24" s="62">
        <v>90</v>
      </c>
      <c r="H24" s="64">
        <f t="shared" si="0"/>
        <v>4.072398190045249E-2</v>
      </c>
      <c r="I24" s="62">
        <v>60</v>
      </c>
      <c r="J24" s="64">
        <f t="shared" si="1"/>
        <v>2.7149321266968326E-2</v>
      </c>
      <c r="K24" s="63">
        <f t="shared" si="5"/>
        <v>150</v>
      </c>
      <c r="L24" s="64">
        <f t="shared" si="6"/>
        <v>6.7873303167420809E-2</v>
      </c>
      <c r="M24" s="62">
        <v>30</v>
      </c>
      <c r="N24" s="64">
        <f t="shared" si="2"/>
        <v>1.3574660633484163E-2</v>
      </c>
    </row>
    <row r="25" spans="1:14" x14ac:dyDescent="0.3">
      <c r="A25" s="7" t="s">
        <v>20</v>
      </c>
      <c r="B25" s="62">
        <v>1615</v>
      </c>
      <c r="C25" s="62">
        <v>1435</v>
      </c>
      <c r="D25" s="62">
        <v>100</v>
      </c>
      <c r="E25" s="63">
        <f t="shared" si="3"/>
        <v>1535</v>
      </c>
      <c r="F25" s="64">
        <f t="shared" si="4"/>
        <v>0.9504643962848297</v>
      </c>
      <c r="G25" s="62">
        <v>10</v>
      </c>
      <c r="H25" s="64">
        <f t="shared" si="0"/>
        <v>6.1919504643962852E-3</v>
      </c>
      <c r="I25" s="62">
        <v>65</v>
      </c>
      <c r="J25" s="64">
        <f t="shared" si="1"/>
        <v>4.0247678018575851E-2</v>
      </c>
      <c r="K25" s="63">
        <f t="shared" si="5"/>
        <v>75</v>
      </c>
      <c r="L25" s="64">
        <f t="shared" si="6"/>
        <v>4.6439628482972138E-2</v>
      </c>
      <c r="M25" s="62">
        <v>10</v>
      </c>
      <c r="N25" s="64">
        <f t="shared" si="2"/>
        <v>6.1919504643962852E-3</v>
      </c>
    </row>
    <row r="26" spans="1:14" x14ac:dyDescent="0.3">
      <c r="A26" s="7" t="s">
        <v>21</v>
      </c>
      <c r="B26" s="62">
        <v>1430</v>
      </c>
      <c r="C26" s="62">
        <v>1240</v>
      </c>
      <c r="D26" s="62">
        <v>65</v>
      </c>
      <c r="E26" s="63">
        <f t="shared" si="3"/>
        <v>1305</v>
      </c>
      <c r="F26" s="64">
        <f t="shared" si="4"/>
        <v>0.91258741258741261</v>
      </c>
      <c r="G26" s="62">
        <v>15</v>
      </c>
      <c r="H26" s="64">
        <f t="shared" si="0"/>
        <v>1.048951048951049E-2</v>
      </c>
      <c r="I26" s="62">
        <v>80</v>
      </c>
      <c r="J26" s="64">
        <f t="shared" si="1"/>
        <v>5.5944055944055944E-2</v>
      </c>
      <c r="K26" s="63">
        <f t="shared" si="5"/>
        <v>95</v>
      </c>
      <c r="L26" s="64">
        <f t="shared" si="6"/>
        <v>6.6433566433566432E-2</v>
      </c>
      <c r="M26" s="62">
        <v>0</v>
      </c>
      <c r="N26" s="64">
        <f t="shared" si="2"/>
        <v>0</v>
      </c>
    </row>
    <row r="27" spans="1:14" x14ac:dyDescent="0.3">
      <c r="A27" s="7" t="s">
        <v>22</v>
      </c>
      <c r="B27" s="62">
        <v>965</v>
      </c>
      <c r="C27" s="62">
        <v>790</v>
      </c>
      <c r="D27" s="62">
        <v>100</v>
      </c>
      <c r="E27" s="63">
        <f t="shared" si="3"/>
        <v>890</v>
      </c>
      <c r="F27" s="64">
        <f t="shared" si="4"/>
        <v>0.92227979274611394</v>
      </c>
      <c r="G27" s="62">
        <v>0</v>
      </c>
      <c r="H27" s="64">
        <f t="shared" si="0"/>
        <v>0</v>
      </c>
      <c r="I27" s="62">
        <v>65</v>
      </c>
      <c r="J27" s="64">
        <f t="shared" si="1"/>
        <v>6.7357512953367879E-2</v>
      </c>
      <c r="K27" s="63">
        <f t="shared" si="5"/>
        <v>65</v>
      </c>
      <c r="L27" s="64">
        <f t="shared" si="6"/>
        <v>6.7357512953367879E-2</v>
      </c>
      <c r="M27" s="62">
        <v>10</v>
      </c>
      <c r="N27" s="64">
        <f t="shared" si="2"/>
        <v>1.0362694300518135E-2</v>
      </c>
    </row>
    <row r="28" spans="1:14" x14ac:dyDescent="0.3">
      <c r="A28" s="7" t="s">
        <v>23</v>
      </c>
      <c r="B28" s="62">
        <v>830</v>
      </c>
      <c r="C28" s="62">
        <v>775</v>
      </c>
      <c r="D28" s="62">
        <v>20</v>
      </c>
      <c r="E28" s="63">
        <f t="shared" si="3"/>
        <v>795</v>
      </c>
      <c r="F28" s="64">
        <f t="shared" si="4"/>
        <v>0.95783132530120485</v>
      </c>
      <c r="G28" s="62">
        <v>0</v>
      </c>
      <c r="H28" s="64">
        <f t="shared" si="0"/>
        <v>0</v>
      </c>
      <c r="I28" s="62">
        <v>20</v>
      </c>
      <c r="J28" s="64">
        <f t="shared" si="1"/>
        <v>2.4096385542168676E-2</v>
      </c>
      <c r="K28" s="63">
        <f t="shared" si="5"/>
        <v>20</v>
      </c>
      <c r="L28" s="64">
        <f t="shared" si="6"/>
        <v>2.4096385542168676E-2</v>
      </c>
      <c r="M28" s="62">
        <v>0</v>
      </c>
      <c r="N28" s="64">
        <f t="shared" si="2"/>
        <v>0</v>
      </c>
    </row>
    <row r="29" spans="1:14" x14ac:dyDescent="0.3">
      <c r="A29" s="7" t="s">
        <v>24</v>
      </c>
      <c r="B29" s="62">
        <v>615</v>
      </c>
      <c r="C29" s="62">
        <v>590</v>
      </c>
      <c r="D29" s="62">
        <v>20</v>
      </c>
      <c r="E29" s="63">
        <f t="shared" si="3"/>
        <v>610</v>
      </c>
      <c r="F29" s="64">
        <f t="shared" si="4"/>
        <v>0.99186991869918695</v>
      </c>
      <c r="G29" s="62">
        <v>0</v>
      </c>
      <c r="H29" s="64">
        <f t="shared" si="0"/>
        <v>0</v>
      </c>
      <c r="I29" s="62">
        <v>10</v>
      </c>
      <c r="J29" s="64">
        <f t="shared" si="1"/>
        <v>1.6260162601626018E-2</v>
      </c>
      <c r="K29" s="63">
        <f t="shared" si="5"/>
        <v>10</v>
      </c>
      <c r="L29" s="64">
        <f t="shared" si="6"/>
        <v>1.6260162601626018E-2</v>
      </c>
      <c r="M29" s="62">
        <v>0</v>
      </c>
      <c r="N29" s="64">
        <f t="shared" si="2"/>
        <v>0</v>
      </c>
    </row>
    <row r="30" spans="1:14" x14ac:dyDescent="0.3">
      <c r="A30" s="7" t="s">
        <v>25</v>
      </c>
      <c r="B30" s="62">
        <v>610</v>
      </c>
      <c r="C30" s="62">
        <v>540</v>
      </c>
      <c r="D30" s="62">
        <v>50</v>
      </c>
      <c r="E30" s="63">
        <f t="shared" si="3"/>
        <v>590</v>
      </c>
      <c r="F30" s="64">
        <f t="shared" si="4"/>
        <v>0.96721311475409832</v>
      </c>
      <c r="G30" s="62">
        <v>0</v>
      </c>
      <c r="H30" s="64">
        <f t="shared" si="0"/>
        <v>0</v>
      </c>
      <c r="I30" s="62">
        <v>30</v>
      </c>
      <c r="J30" s="64">
        <f t="shared" si="1"/>
        <v>4.9180327868852458E-2</v>
      </c>
      <c r="K30" s="63">
        <f t="shared" si="5"/>
        <v>30</v>
      </c>
      <c r="L30" s="64">
        <f t="shared" si="6"/>
        <v>4.9180327868852458E-2</v>
      </c>
      <c r="M30" s="62">
        <v>0</v>
      </c>
      <c r="N30" s="64">
        <f t="shared" si="2"/>
        <v>0</v>
      </c>
    </row>
    <row r="31" spans="1:14" x14ac:dyDescent="0.3">
      <c r="A31" s="19" t="s">
        <v>26</v>
      </c>
      <c r="B31" s="74">
        <v>2900</v>
      </c>
      <c r="C31" s="74">
        <v>2585</v>
      </c>
      <c r="D31" s="74">
        <v>140</v>
      </c>
      <c r="E31" s="75">
        <f t="shared" si="3"/>
        <v>2725</v>
      </c>
      <c r="F31" s="76">
        <f t="shared" si="4"/>
        <v>0.93965517241379315</v>
      </c>
      <c r="G31" s="74">
        <v>10</v>
      </c>
      <c r="H31" s="76">
        <f t="shared" si="0"/>
        <v>3.4482758620689655E-3</v>
      </c>
      <c r="I31" s="74">
        <v>135</v>
      </c>
      <c r="J31" s="76">
        <f t="shared" si="1"/>
        <v>4.6551724137931037E-2</v>
      </c>
      <c r="K31" s="75">
        <f t="shared" si="5"/>
        <v>145</v>
      </c>
      <c r="L31" s="76">
        <f t="shared" si="6"/>
        <v>0.05</v>
      </c>
      <c r="M31" s="74">
        <v>40</v>
      </c>
      <c r="N31" s="76">
        <f t="shared" si="2"/>
        <v>1.3793103448275862E-2</v>
      </c>
    </row>
    <row r="32" spans="1:14" x14ac:dyDescent="0.3">
      <c r="A32" s="7" t="s">
        <v>27</v>
      </c>
      <c r="B32" s="62">
        <v>360</v>
      </c>
      <c r="C32" s="62">
        <v>285</v>
      </c>
      <c r="D32" s="62">
        <v>30</v>
      </c>
      <c r="E32" s="63">
        <f t="shared" si="3"/>
        <v>315</v>
      </c>
      <c r="F32" s="64">
        <f t="shared" si="4"/>
        <v>0.875</v>
      </c>
      <c r="G32" s="62">
        <v>0</v>
      </c>
      <c r="H32" s="64">
        <f t="shared" si="0"/>
        <v>0</v>
      </c>
      <c r="I32" s="62">
        <v>45</v>
      </c>
      <c r="J32" s="64">
        <f t="shared" si="1"/>
        <v>0.125</v>
      </c>
      <c r="K32" s="63">
        <f t="shared" si="5"/>
        <v>45</v>
      </c>
      <c r="L32" s="64">
        <f t="shared" si="6"/>
        <v>0.125</v>
      </c>
      <c r="M32" s="62">
        <v>0</v>
      </c>
      <c r="N32" s="64">
        <f t="shared" si="2"/>
        <v>0</v>
      </c>
    </row>
    <row r="33" spans="1:14" x14ac:dyDescent="0.3">
      <c r="A33" s="7" t="s">
        <v>28</v>
      </c>
      <c r="B33" s="62">
        <v>485</v>
      </c>
      <c r="C33" s="62">
        <v>460</v>
      </c>
      <c r="D33" s="62">
        <v>15</v>
      </c>
      <c r="E33" s="63">
        <f t="shared" si="3"/>
        <v>475</v>
      </c>
      <c r="F33" s="64">
        <f t="shared" si="4"/>
        <v>0.97938144329896903</v>
      </c>
      <c r="G33" s="62">
        <v>0</v>
      </c>
      <c r="H33" s="64">
        <f t="shared" si="0"/>
        <v>0</v>
      </c>
      <c r="I33" s="62">
        <v>10</v>
      </c>
      <c r="J33" s="64">
        <f t="shared" si="1"/>
        <v>2.0618556701030927E-2</v>
      </c>
      <c r="K33" s="63">
        <f t="shared" si="5"/>
        <v>10</v>
      </c>
      <c r="L33" s="64">
        <f t="shared" si="6"/>
        <v>2.0618556701030927E-2</v>
      </c>
      <c r="M33" s="62">
        <v>0</v>
      </c>
      <c r="N33" s="64">
        <f t="shared" si="2"/>
        <v>0</v>
      </c>
    </row>
    <row r="34" spans="1:14" x14ac:dyDescent="0.3">
      <c r="A34" s="7" t="s">
        <v>29</v>
      </c>
      <c r="B34" s="62">
        <v>170</v>
      </c>
      <c r="C34" s="62">
        <v>135</v>
      </c>
      <c r="D34" s="62">
        <v>10</v>
      </c>
      <c r="E34" s="63">
        <f t="shared" si="3"/>
        <v>145</v>
      </c>
      <c r="F34" s="64">
        <f t="shared" si="4"/>
        <v>0.8529411764705882</v>
      </c>
      <c r="G34" s="62">
        <v>0</v>
      </c>
      <c r="H34" s="64">
        <f t="shared" si="0"/>
        <v>0</v>
      </c>
      <c r="I34" s="62">
        <v>20</v>
      </c>
      <c r="J34" s="64">
        <f t="shared" si="1"/>
        <v>0.11764705882352941</v>
      </c>
      <c r="K34" s="63">
        <f t="shared" si="5"/>
        <v>20</v>
      </c>
      <c r="L34" s="64">
        <f t="shared" si="6"/>
        <v>0.11764705882352941</v>
      </c>
      <c r="M34" s="62">
        <v>0</v>
      </c>
      <c r="N34" s="64">
        <f t="shared" si="2"/>
        <v>0</v>
      </c>
    </row>
    <row r="35" spans="1:14" x14ac:dyDescent="0.3">
      <c r="A35" s="7" t="s">
        <v>30</v>
      </c>
      <c r="B35" s="62">
        <v>290</v>
      </c>
      <c r="C35" s="62">
        <v>250</v>
      </c>
      <c r="D35" s="62">
        <v>35</v>
      </c>
      <c r="E35" s="63">
        <f t="shared" si="3"/>
        <v>285</v>
      </c>
      <c r="F35" s="64">
        <f t="shared" si="4"/>
        <v>0.98275862068965514</v>
      </c>
      <c r="G35" s="62">
        <v>0</v>
      </c>
      <c r="H35" s="64">
        <f t="shared" si="0"/>
        <v>0</v>
      </c>
      <c r="I35" s="62">
        <v>10</v>
      </c>
      <c r="J35" s="64">
        <f t="shared" si="1"/>
        <v>3.4482758620689655E-2</v>
      </c>
      <c r="K35" s="63">
        <f t="shared" si="5"/>
        <v>10</v>
      </c>
      <c r="L35" s="64">
        <f t="shared" si="6"/>
        <v>3.4482758620689655E-2</v>
      </c>
      <c r="M35" s="62">
        <v>0</v>
      </c>
      <c r="N35" s="64">
        <f t="shared" si="2"/>
        <v>0</v>
      </c>
    </row>
    <row r="36" spans="1:14" x14ac:dyDescent="0.3">
      <c r="A36" s="7" t="s">
        <v>31</v>
      </c>
      <c r="B36" s="62">
        <v>725</v>
      </c>
      <c r="C36" s="62">
        <v>640</v>
      </c>
      <c r="D36" s="62">
        <v>15</v>
      </c>
      <c r="E36" s="63">
        <f t="shared" si="3"/>
        <v>655</v>
      </c>
      <c r="F36" s="64">
        <f t="shared" si="4"/>
        <v>0.90344827586206899</v>
      </c>
      <c r="G36" s="62">
        <v>0</v>
      </c>
      <c r="H36" s="64">
        <f t="shared" si="0"/>
        <v>0</v>
      </c>
      <c r="I36" s="62">
        <v>35</v>
      </c>
      <c r="J36" s="64">
        <f t="shared" si="1"/>
        <v>4.8275862068965517E-2</v>
      </c>
      <c r="K36" s="63">
        <f t="shared" si="5"/>
        <v>35</v>
      </c>
      <c r="L36" s="64">
        <f t="shared" si="6"/>
        <v>4.8275862068965517E-2</v>
      </c>
      <c r="M36" s="62">
        <v>30</v>
      </c>
      <c r="N36" s="64">
        <f t="shared" si="2"/>
        <v>4.1379310344827586E-2</v>
      </c>
    </row>
    <row r="37" spans="1:14" x14ac:dyDescent="0.3">
      <c r="A37" s="7" t="s">
        <v>32</v>
      </c>
      <c r="B37" s="62">
        <v>870</v>
      </c>
      <c r="C37" s="62">
        <v>810</v>
      </c>
      <c r="D37" s="62">
        <v>40</v>
      </c>
      <c r="E37" s="63">
        <f t="shared" si="3"/>
        <v>850</v>
      </c>
      <c r="F37" s="64">
        <f t="shared" si="4"/>
        <v>0.97701149425287359</v>
      </c>
      <c r="G37" s="62">
        <v>0</v>
      </c>
      <c r="H37" s="64">
        <f t="shared" si="0"/>
        <v>0</v>
      </c>
      <c r="I37" s="62">
        <v>15</v>
      </c>
      <c r="J37" s="64">
        <f t="shared" si="1"/>
        <v>1.7241379310344827E-2</v>
      </c>
      <c r="K37" s="63">
        <f t="shared" si="5"/>
        <v>15</v>
      </c>
      <c r="L37" s="64">
        <f t="shared" si="6"/>
        <v>1.7241379310344827E-2</v>
      </c>
      <c r="M37" s="62">
        <v>0</v>
      </c>
      <c r="N37" s="64">
        <f t="shared" si="2"/>
        <v>0</v>
      </c>
    </row>
    <row r="38" spans="1:14" x14ac:dyDescent="0.3">
      <c r="A38" s="22" t="s">
        <v>33</v>
      </c>
      <c r="B38" s="77">
        <v>324965</v>
      </c>
      <c r="C38" s="77">
        <v>246930</v>
      </c>
      <c r="D38" s="77">
        <v>16930</v>
      </c>
      <c r="E38" s="78">
        <f t="shared" si="3"/>
        <v>263860</v>
      </c>
      <c r="F38" s="79">
        <f t="shared" si="4"/>
        <v>0.81196436539319616</v>
      </c>
      <c r="G38" s="77">
        <v>31935</v>
      </c>
      <c r="H38" s="79">
        <f t="shared" si="0"/>
        <v>9.8272121613096799E-2</v>
      </c>
      <c r="I38" s="77">
        <v>26995</v>
      </c>
      <c r="J38" s="79">
        <f t="shared" si="1"/>
        <v>8.3070484513716861E-2</v>
      </c>
      <c r="K38" s="78">
        <f t="shared" si="5"/>
        <v>58930</v>
      </c>
      <c r="L38" s="79">
        <f t="shared" si="6"/>
        <v>0.18134260612681366</v>
      </c>
      <c r="M38" s="77">
        <v>2180</v>
      </c>
      <c r="N38" s="79">
        <f t="shared" si="2"/>
        <v>6.7084147523579461E-3</v>
      </c>
    </row>
    <row r="39" spans="1:14" x14ac:dyDescent="0.3">
      <c r="A39" s="26" t="s">
        <v>92</v>
      </c>
    </row>
    <row r="40" spans="1:14" x14ac:dyDescent="0.3">
      <c r="A40" s="115" t="s">
        <v>62</v>
      </c>
      <c r="B40" s="80"/>
      <c r="C40" s="81"/>
      <c r="D40" s="81"/>
      <c r="E40" s="81"/>
      <c r="F40" s="81"/>
      <c r="G40" s="81"/>
      <c r="H40" s="81"/>
      <c r="I40" s="81"/>
      <c r="J40" s="81"/>
      <c r="K40" s="81"/>
      <c r="L40" s="81"/>
      <c r="M40" s="81"/>
      <c r="N40" s="81"/>
    </row>
  </sheetData>
  <mergeCells count="16">
    <mergeCell ref="A4:A6"/>
    <mergeCell ref="B4:B6"/>
    <mergeCell ref="C4:F4"/>
    <mergeCell ref="G4:L4"/>
    <mergeCell ref="M4:N4"/>
    <mergeCell ref="C5:C6"/>
    <mergeCell ref="D5:D6"/>
    <mergeCell ref="E5:E6"/>
    <mergeCell ref="F5:F6"/>
    <mergeCell ref="G5:G6"/>
    <mergeCell ref="H5:H6"/>
    <mergeCell ref="I5:J5"/>
    <mergeCell ref="K5:K6"/>
    <mergeCell ref="L5:L6"/>
    <mergeCell ref="M5:M6"/>
    <mergeCell ref="N5:N6"/>
  </mergeCells>
  <hyperlinks>
    <hyperlink ref="A40"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80" zoomScaleNormal="80" workbookViewId="0">
      <selection activeCell="A40" sqref="A40"/>
    </sheetView>
  </sheetViews>
  <sheetFormatPr baseColWidth="10" defaultRowHeight="15.6" x14ac:dyDescent="0.3"/>
  <cols>
    <col min="1" max="1" width="45.5" customWidth="1"/>
    <col min="3" max="3" width="11.59765625" customWidth="1"/>
  </cols>
  <sheetData>
    <row r="1" spans="1:18" x14ac:dyDescent="0.3">
      <c r="B1" s="1"/>
      <c r="C1" s="1"/>
      <c r="D1" s="1"/>
      <c r="E1" s="1"/>
      <c r="F1" s="1"/>
      <c r="G1" s="1"/>
      <c r="H1" s="1"/>
      <c r="I1" s="1"/>
      <c r="J1" s="1"/>
      <c r="K1" s="1"/>
      <c r="L1" s="1"/>
      <c r="M1" s="1"/>
      <c r="N1" s="1"/>
    </row>
    <row r="2" spans="1:18" x14ac:dyDescent="0.3">
      <c r="B2" s="1"/>
      <c r="C2" s="1"/>
      <c r="D2" s="1"/>
      <c r="E2" s="1"/>
      <c r="F2" s="1"/>
      <c r="G2" s="1"/>
      <c r="H2" s="1"/>
      <c r="I2" s="1"/>
      <c r="J2" s="1"/>
      <c r="K2" s="1"/>
      <c r="L2" s="1"/>
      <c r="M2" s="1"/>
      <c r="N2" s="1"/>
    </row>
    <row r="3" spans="1:18" x14ac:dyDescent="0.3">
      <c r="B3" s="1"/>
      <c r="C3" s="1"/>
      <c r="D3" s="1"/>
      <c r="E3" s="1"/>
      <c r="F3" s="1"/>
      <c r="G3" s="1"/>
      <c r="H3" s="1"/>
      <c r="I3" s="1"/>
      <c r="J3" s="1"/>
      <c r="K3" s="1"/>
      <c r="L3" s="1"/>
      <c r="M3" s="1"/>
      <c r="N3" s="1"/>
    </row>
    <row r="4" spans="1:18" x14ac:dyDescent="0.3">
      <c r="A4" s="25" t="s">
        <v>50</v>
      </c>
      <c r="B4" s="1"/>
      <c r="C4" s="1"/>
      <c r="D4" s="1"/>
      <c r="E4" s="1"/>
      <c r="F4" s="1"/>
      <c r="G4" s="1"/>
      <c r="H4" s="1"/>
      <c r="I4" s="1"/>
      <c r="J4" s="1"/>
      <c r="K4" s="1"/>
      <c r="L4" s="1"/>
      <c r="M4" s="1"/>
      <c r="N4" s="1"/>
    </row>
    <row r="5" spans="1:18" x14ac:dyDescent="0.3">
      <c r="A5" s="129" t="s">
        <v>34</v>
      </c>
      <c r="B5" s="119" t="s">
        <v>51</v>
      </c>
      <c r="C5" s="125" t="s">
        <v>52</v>
      </c>
      <c r="D5" s="130"/>
      <c r="E5" s="130"/>
      <c r="F5" s="126"/>
      <c r="G5" s="122" t="s">
        <v>41</v>
      </c>
      <c r="H5" s="123"/>
      <c r="I5" s="123"/>
      <c r="J5" s="123"/>
      <c r="K5" s="123"/>
      <c r="L5" s="124"/>
      <c r="M5" s="131" t="s">
        <v>45</v>
      </c>
      <c r="N5" s="131"/>
    </row>
    <row r="6" spans="1:18" ht="27.75" customHeight="1" x14ac:dyDescent="0.3">
      <c r="A6" s="129"/>
      <c r="B6" s="120"/>
      <c r="C6" s="132" t="s">
        <v>53</v>
      </c>
      <c r="D6" s="132" t="s">
        <v>54</v>
      </c>
      <c r="E6" s="134" t="s">
        <v>46</v>
      </c>
      <c r="F6" s="134" t="s">
        <v>1</v>
      </c>
      <c r="G6" s="132" t="s">
        <v>0</v>
      </c>
      <c r="H6" s="134" t="s">
        <v>1</v>
      </c>
      <c r="I6" s="125" t="s">
        <v>55</v>
      </c>
      <c r="J6" s="136"/>
      <c r="K6" s="137" t="s">
        <v>46</v>
      </c>
      <c r="L6" s="137" t="s">
        <v>1</v>
      </c>
      <c r="M6" s="119" t="s">
        <v>46</v>
      </c>
      <c r="N6" s="127" t="s">
        <v>1</v>
      </c>
    </row>
    <row r="7" spans="1:18" ht="67.5" customHeight="1" x14ac:dyDescent="0.3">
      <c r="A7" s="129"/>
      <c r="B7" s="121"/>
      <c r="C7" s="133"/>
      <c r="D7" s="133"/>
      <c r="E7" s="135"/>
      <c r="F7" s="135"/>
      <c r="G7" s="135"/>
      <c r="H7" s="135"/>
      <c r="I7" s="3" t="s">
        <v>46</v>
      </c>
      <c r="J7" s="39" t="s">
        <v>1</v>
      </c>
      <c r="K7" s="138"/>
      <c r="L7" s="138"/>
      <c r="M7" s="139"/>
      <c r="N7" s="138"/>
    </row>
    <row r="8" spans="1:18" x14ac:dyDescent="0.3">
      <c r="A8" s="4" t="s">
        <v>2</v>
      </c>
      <c r="B8" s="5">
        <f>SUM(B9:B11)</f>
        <v>262115</v>
      </c>
      <c r="C8" s="5">
        <f>SUM(C9:C11)</f>
        <v>186105</v>
      </c>
      <c r="D8" s="5">
        <f>SUM(D9:D11)</f>
        <v>14170</v>
      </c>
      <c r="E8" s="40">
        <f>C8+D8</f>
        <v>200275</v>
      </c>
      <c r="F8" s="41">
        <f>E8/B8</f>
        <v>0.76407302138374378</v>
      </c>
      <c r="G8" s="5">
        <f>SUM(G9:G11)</f>
        <v>33555</v>
      </c>
      <c r="H8" s="41">
        <f t="shared" ref="H8:H19" si="0">G8/B8</f>
        <v>0.12801632871068042</v>
      </c>
      <c r="I8" s="5">
        <f>SUM(I9:I11)</f>
        <v>26435</v>
      </c>
      <c r="J8" s="41">
        <f>I8/B8</f>
        <v>0.10085267916754097</v>
      </c>
      <c r="K8" s="40">
        <f>G8+I8</f>
        <v>59990</v>
      </c>
      <c r="L8" s="41">
        <f>K8/B8</f>
        <v>0.2288690078782214</v>
      </c>
      <c r="M8" s="5">
        <f>SUM(M9:M11)</f>
        <v>1845</v>
      </c>
      <c r="N8" s="41">
        <f t="shared" ref="N8:N19" si="1">M8/B8</f>
        <v>7.0388951414455487E-3</v>
      </c>
    </row>
    <row r="9" spans="1:18" x14ac:dyDescent="0.3">
      <c r="A9" s="7" t="s">
        <v>3</v>
      </c>
      <c r="B9" s="8">
        <v>244470</v>
      </c>
      <c r="C9" s="8">
        <v>171200</v>
      </c>
      <c r="D9" s="8">
        <v>13340</v>
      </c>
      <c r="E9" s="42">
        <f t="shared" ref="E9:E39" si="2">C9+D9</f>
        <v>184540</v>
      </c>
      <c r="F9" s="43">
        <f t="shared" ref="F9:F39" si="3">E9/B9</f>
        <v>0.75485744672147914</v>
      </c>
      <c r="G9" s="8">
        <v>32455</v>
      </c>
      <c r="H9" s="43">
        <f t="shared" si="0"/>
        <v>0.13275657544893035</v>
      </c>
      <c r="I9" s="8">
        <v>25720</v>
      </c>
      <c r="J9" s="43">
        <f t="shared" ref="J9:J39" si="4">I9/B9</f>
        <v>0.10520718288542562</v>
      </c>
      <c r="K9" s="42">
        <f t="shared" ref="K9:K39" si="5">G9+I9</f>
        <v>58175</v>
      </c>
      <c r="L9" s="43">
        <f t="shared" ref="L9:L39" si="6">K9/B9</f>
        <v>0.23796375833435596</v>
      </c>
      <c r="M9" s="8">
        <v>1750</v>
      </c>
      <c r="N9" s="43">
        <f t="shared" si="1"/>
        <v>7.1583425369165952E-3</v>
      </c>
    </row>
    <row r="10" spans="1:18" x14ac:dyDescent="0.3">
      <c r="A10" s="7" t="s">
        <v>4</v>
      </c>
      <c r="B10" s="8">
        <v>8600</v>
      </c>
      <c r="C10" s="8">
        <v>7050</v>
      </c>
      <c r="D10" s="8">
        <v>415</v>
      </c>
      <c r="E10" s="42">
        <f t="shared" si="2"/>
        <v>7465</v>
      </c>
      <c r="F10" s="43">
        <f t="shared" si="3"/>
        <v>0.86802325581395345</v>
      </c>
      <c r="G10" s="8">
        <v>655</v>
      </c>
      <c r="H10" s="43">
        <f t="shared" si="0"/>
        <v>7.6162790697674412E-2</v>
      </c>
      <c r="I10" s="8">
        <v>400</v>
      </c>
      <c r="J10" s="43">
        <f t="shared" si="4"/>
        <v>4.6511627906976744E-2</v>
      </c>
      <c r="K10" s="42">
        <f t="shared" si="5"/>
        <v>1055</v>
      </c>
      <c r="L10" s="43">
        <f t="shared" si="6"/>
        <v>0.12267441860465116</v>
      </c>
      <c r="M10" s="8">
        <v>80</v>
      </c>
      <c r="N10" s="43">
        <f t="shared" si="1"/>
        <v>9.3023255813953487E-3</v>
      </c>
    </row>
    <row r="11" spans="1:18" x14ac:dyDescent="0.3">
      <c r="A11" s="7" t="s">
        <v>5</v>
      </c>
      <c r="B11" s="8">
        <v>9045</v>
      </c>
      <c r="C11" s="8">
        <v>7855</v>
      </c>
      <c r="D11" s="8">
        <v>415</v>
      </c>
      <c r="E11" s="42">
        <f t="shared" si="2"/>
        <v>8270</v>
      </c>
      <c r="F11" s="43">
        <f t="shared" si="3"/>
        <v>0.91431730237700382</v>
      </c>
      <c r="G11" s="8">
        <v>445</v>
      </c>
      <c r="H11" s="43">
        <f t="shared" si="0"/>
        <v>4.9198452183526808E-2</v>
      </c>
      <c r="I11" s="8">
        <v>315</v>
      </c>
      <c r="J11" s="43">
        <f t="shared" si="4"/>
        <v>3.482587064676617E-2</v>
      </c>
      <c r="K11" s="42">
        <f t="shared" si="5"/>
        <v>760</v>
      </c>
      <c r="L11" s="43">
        <f t="shared" si="6"/>
        <v>8.4024322830292986E-2</v>
      </c>
      <c r="M11" s="8">
        <v>15</v>
      </c>
      <c r="N11" s="43">
        <f t="shared" si="1"/>
        <v>1.658374792703151E-3</v>
      </c>
    </row>
    <row r="12" spans="1:18" x14ac:dyDescent="0.3">
      <c r="A12" s="10" t="s">
        <v>6</v>
      </c>
      <c r="B12" s="11">
        <v>68915</v>
      </c>
      <c r="C12" s="11">
        <v>57630</v>
      </c>
      <c r="D12" s="11">
        <v>3870</v>
      </c>
      <c r="E12" s="44">
        <f t="shared" si="2"/>
        <v>61500</v>
      </c>
      <c r="F12" s="45">
        <f t="shared" si="3"/>
        <v>0.89240368569977513</v>
      </c>
      <c r="G12" s="11">
        <v>3100</v>
      </c>
      <c r="H12" s="45">
        <f t="shared" si="0"/>
        <v>4.4982950010882969E-2</v>
      </c>
      <c r="I12" s="11">
        <v>3705</v>
      </c>
      <c r="J12" s="45">
        <f t="shared" si="4"/>
        <v>5.3761880577523034E-2</v>
      </c>
      <c r="K12" s="44">
        <f t="shared" si="5"/>
        <v>6805</v>
      </c>
      <c r="L12" s="45">
        <f t="shared" si="6"/>
        <v>9.874483058840601E-2</v>
      </c>
      <c r="M12" s="11">
        <v>605</v>
      </c>
      <c r="N12" s="45">
        <f t="shared" si="1"/>
        <v>8.7789305666400638E-3</v>
      </c>
    </row>
    <row r="13" spans="1:18" x14ac:dyDescent="0.3">
      <c r="A13" s="13" t="s">
        <v>7</v>
      </c>
      <c r="B13" s="14">
        <v>15695</v>
      </c>
      <c r="C13" s="14">
        <f>SUM(C14:C22)</f>
        <v>12780</v>
      </c>
      <c r="D13" s="14">
        <f>SUM(D14:D22)</f>
        <v>750</v>
      </c>
      <c r="E13" s="46">
        <f t="shared" si="2"/>
        <v>13530</v>
      </c>
      <c r="F13" s="47">
        <f t="shared" si="3"/>
        <v>0.86205798024848679</v>
      </c>
      <c r="G13" s="14">
        <f>SUM(G14:G22)</f>
        <v>155</v>
      </c>
      <c r="H13" s="47">
        <f t="shared" si="0"/>
        <v>9.8757566103854725E-3</v>
      </c>
      <c r="I13" s="14">
        <f>SUM(I14:I22)</f>
        <v>370</v>
      </c>
      <c r="J13" s="47">
        <f t="shared" si="4"/>
        <v>2.3574386747371775E-2</v>
      </c>
      <c r="K13" s="46">
        <f t="shared" si="5"/>
        <v>525</v>
      </c>
      <c r="L13" s="47">
        <f t="shared" si="6"/>
        <v>3.3450143357757249E-2</v>
      </c>
      <c r="M13" s="14">
        <f>SUM(M14:M22)</f>
        <v>120</v>
      </c>
      <c r="N13" s="47">
        <f t="shared" si="1"/>
        <v>7.6457470532016562E-3</v>
      </c>
    </row>
    <row r="14" spans="1:18" x14ac:dyDescent="0.3">
      <c r="A14" s="7" t="s">
        <v>8</v>
      </c>
      <c r="B14" s="8">
        <v>760</v>
      </c>
      <c r="C14" s="8">
        <v>705</v>
      </c>
      <c r="D14" s="8">
        <v>50</v>
      </c>
      <c r="E14" s="42">
        <f t="shared" si="2"/>
        <v>755</v>
      </c>
      <c r="F14" s="43">
        <f t="shared" si="3"/>
        <v>0.99342105263157898</v>
      </c>
      <c r="G14" s="8">
        <v>0</v>
      </c>
      <c r="H14" s="43">
        <f t="shared" si="0"/>
        <v>0</v>
      </c>
      <c r="I14" s="8">
        <v>10</v>
      </c>
      <c r="J14" s="43">
        <f t="shared" si="4"/>
        <v>1.3157894736842105E-2</v>
      </c>
      <c r="K14" s="42">
        <f t="shared" si="5"/>
        <v>10</v>
      </c>
      <c r="L14" s="43">
        <f t="shared" si="6"/>
        <v>1.3157894736842105E-2</v>
      </c>
      <c r="M14" s="8">
        <v>0</v>
      </c>
      <c r="N14" s="43">
        <f t="shared" si="1"/>
        <v>0</v>
      </c>
      <c r="R14" s="96"/>
    </row>
    <row r="15" spans="1:18" x14ac:dyDescent="0.3">
      <c r="A15" s="7" t="s">
        <v>9</v>
      </c>
      <c r="B15" s="8">
        <v>3325</v>
      </c>
      <c r="C15" s="8">
        <v>3030</v>
      </c>
      <c r="D15" s="8">
        <v>200</v>
      </c>
      <c r="E15" s="42">
        <f t="shared" si="2"/>
        <v>3230</v>
      </c>
      <c r="F15" s="43">
        <f t="shared" si="3"/>
        <v>0.97142857142857142</v>
      </c>
      <c r="G15" s="8">
        <v>50</v>
      </c>
      <c r="H15" s="43">
        <f t="shared" si="0"/>
        <v>1.5037593984962405E-2</v>
      </c>
      <c r="I15" s="8">
        <v>40</v>
      </c>
      <c r="J15" s="43">
        <f t="shared" si="4"/>
        <v>1.2030075187969926E-2</v>
      </c>
      <c r="K15" s="42">
        <f t="shared" si="5"/>
        <v>90</v>
      </c>
      <c r="L15" s="43">
        <f t="shared" si="6"/>
        <v>2.7067669172932331E-2</v>
      </c>
      <c r="M15" s="8">
        <v>0</v>
      </c>
      <c r="N15" s="43">
        <f t="shared" si="1"/>
        <v>0</v>
      </c>
      <c r="R15" s="96"/>
    </row>
    <row r="16" spans="1:18" x14ac:dyDescent="0.3">
      <c r="A16" s="7" t="s">
        <v>10</v>
      </c>
      <c r="B16" s="8">
        <v>285</v>
      </c>
      <c r="C16" s="8">
        <v>255</v>
      </c>
      <c r="D16" s="8">
        <v>30</v>
      </c>
      <c r="E16" s="42">
        <f t="shared" si="2"/>
        <v>285</v>
      </c>
      <c r="F16" s="43">
        <f t="shared" si="3"/>
        <v>1</v>
      </c>
      <c r="G16" s="8">
        <v>0</v>
      </c>
      <c r="H16" s="43">
        <f t="shared" si="0"/>
        <v>0</v>
      </c>
      <c r="I16" s="8">
        <v>0</v>
      </c>
      <c r="J16" s="43">
        <f t="shared" si="4"/>
        <v>0</v>
      </c>
      <c r="K16" s="42">
        <f t="shared" si="5"/>
        <v>0</v>
      </c>
      <c r="L16" s="43">
        <f t="shared" si="6"/>
        <v>0</v>
      </c>
      <c r="M16" s="8">
        <v>0</v>
      </c>
      <c r="N16" s="43">
        <f t="shared" si="1"/>
        <v>0</v>
      </c>
    </row>
    <row r="17" spans="1:14" x14ac:dyDescent="0.3">
      <c r="A17" s="7" t="s">
        <v>11</v>
      </c>
      <c r="B17" s="8">
        <v>175</v>
      </c>
      <c r="C17" s="8">
        <v>155</v>
      </c>
      <c r="D17" s="8">
        <v>20</v>
      </c>
      <c r="E17" s="42">
        <f t="shared" si="2"/>
        <v>175</v>
      </c>
      <c r="F17" s="43">
        <f t="shared" si="3"/>
        <v>1</v>
      </c>
      <c r="G17" s="8">
        <v>0</v>
      </c>
      <c r="H17" s="43">
        <f t="shared" si="0"/>
        <v>0</v>
      </c>
      <c r="I17" s="8">
        <v>0</v>
      </c>
      <c r="J17" s="43">
        <f t="shared" si="4"/>
        <v>0</v>
      </c>
      <c r="K17" s="42">
        <f t="shared" si="5"/>
        <v>0</v>
      </c>
      <c r="L17" s="43">
        <f t="shared" si="6"/>
        <v>0</v>
      </c>
      <c r="M17" s="8">
        <v>0</v>
      </c>
      <c r="N17" s="43">
        <f t="shared" si="1"/>
        <v>0</v>
      </c>
    </row>
    <row r="18" spans="1:14" x14ac:dyDescent="0.3">
      <c r="A18" s="7" t="s">
        <v>12</v>
      </c>
      <c r="B18" s="8">
        <v>2145</v>
      </c>
      <c r="C18" s="8">
        <v>1900</v>
      </c>
      <c r="D18" s="8">
        <v>110</v>
      </c>
      <c r="E18" s="42">
        <f t="shared" si="2"/>
        <v>2010</v>
      </c>
      <c r="F18" s="43">
        <f t="shared" si="3"/>
        <v>0.93706293706293708</v>
      </c>
      <c r="G18" s="8">
        <v>20</v>
      </c>
      <c r="H18" s="43">
        <f t="shared" si="0"/>
        <v>9.324009324009324E-3</v>
      </c>
      <c r="I18" s="8">
        <v>60</v>
      </c>
      <c r="J18" s="43">
        <f t="shared" si="4"/>
        <v>2.7972027972027972E-2</v>
      </c>
      <c r="K18" s="42">
        <f t="shared" si="5"/>
        <v>80</v>
      </c>
      <c r="L18" s="43">
        <f t="shared" si="6"/>
        <v>3.7296037296037296E-2</v>
      </c>
      <c r="M18" s="8">
        <v>55</v>
      </c>
      <c r="N18" s="43">
        <f t="shared" si="1"/>
        <v>2.564102564102564E-2</v>
      </c>
    </row>
    <row r="19" spans="1:14" x14ac:dyDescent="0.3">
      <c r="A19" s="7" t="s">
        <v>13</v>
      </c>
      <c r="B19" s="8">
        <v>2545</v>
      </c>
      <c r="C19" s="8">
        <v>2325</v>
      </c>
      <c r="D19" s="8">
        <v>75</v>
      </c>
      <c r="E19" s="42">
        <f t="shared" si="2"/>
        <v>2400</v>
      </c>
      <c r="F19" s="43">
        <f t="shared" si="3"/>
        <v>0.94302554027504915</v>
      </c>
      <c r="G19" s="8">
        <v>15</v>
      </c>
      <c r="H19" s="43">
        <f t="shared" si="0"/>
        <v>5.893909626719057E-3</v>
      </c>
      <c r="I19" s="8">
        <v>105</v>
      </c>
      <c r="J19" s="43">
        <f t="shared" si="4"/>
        <v>4.1257367387033402E-2</v>
      </c>
      <c r="K19" s="42">
        <f t="shared" si="5"/>
        <v>120</v>
      </c>
      <c r="L19" s="43">
        <f t="shared" si="6"/>
        <v>4.7151277013752456E-2</v>
      </c>
      <c r="M19" s="8">
        <v>15</v>
      </c>
      <c r="N19" s="43">
        <f t="shared" si="1"/>
        <v>5.893909626719057E-3</v>
      </c>
    </row>
    <row r="20" spans="1:14" x14ac:dyDescent="0.3">
      <c r="A20" s="7" t="s">
        <v>14</v>
      </c>
      <c r="B20" s="8" t="s">
        <v>56</v>
      </c>
      <c r="C20" s="8" t="s">
        <v>56</v>
      </c>
      <c r="D20" s="8" t="s">
        <v>56</v>
      </c>
      <c r="E20" s="8" t="s">
        <v>56</v>
      </c>
      <c r="F20" s="8" t="s">
        <v>56</v>
      </c>
      <c r="G20" s="8" t="s">
        <v>56</v>
      </c>
      <c r="H20" s="8" t="s">
        <v>56</v>
      </c>
      <c r="I20" s="8" t="s">
        <v>56</v>
      </c>
      <c r="J20" s="8" t="s">
        <v>56</v>
      </c>
      <c r="K20" s="8" t="s">
        <v>56</v>
      </c>
      <c r="L20" s="8" t="s">
        <v>56</v>
      </c>
      <c r="M20" s="8" t="s">
        <v>56</v>
      </c>
      <c r="N20" s="8" t="s">
        <v>56</v>
      </c>
    </row>
    <row r="21" spans="1:14" x14ac:dyDescent="0.3">
      <c r="A21" s="7" t="s">
        <v>15</v>
      </c>
      <c r="B21" s="8">
        <v>1925</v>
      </c>
      <c r="C21" s="8">
        <v>1685</v>
      </c>
      <c r="D21" s="8">
        <v>75</v>
      </c>
      <c r="E21" s="42">
        <f t="shared" si="2"/>
        <v>1760</v>
      </c>
      <c r="F21" s="43">
        <f t="shared" si="3"/>
        <v>0.91428571428571426</v>
      </c>
      <c r="G21" s="8">
        <v>25</v>
      </c>
      <c r="H21" s="43">
        <f t="shared" ref="H21:H39" si="7">G21/B21</f>
        <v>1.2987012987012988E-2</v>
      </c>
      <c r="I21" s="8">
        <v>120</v>
      </c>
      <c r="J21" s="43">
        <f t="shared" si="4"/>
        <v>6.2337662337662338E-2</v>
      </c>
      <c r="K21" s="42">
        <f t="shared" si="5"/>
        <v>145</v>
      </c>
      <c r="L21" s="43">
        <f t="shared" si="6"/>
        <v>7.5324675324675322E-2</v>
      </c>
      <c r="M21" s="8">
        <v>25</v>
      </c>
      <c r="N21" s="43">
        <f t="shared" ref="N21:N39" si="8">M21/B21</f>
        <v>1.2987012987012988E-2</v>
      </c>
    </row>
    <row r="22" spans="1:14" x14ac:dyDescent="0.3">
      <c r="A22" s="7" t="s">
        <v>16</v>
      </c>
      <c r="B22" s="8">
        <v>3030</v>
      </c>
      <c r="C22" s="8">
        <v>2725</v>
      </c>
      <c r="D22" s="8">
        <v>190</v>
      </c>
      <c r="E22" s="42">
        <f t="shared" si="2"/>
        <v>2915</v>
      </c>
      <c r="F22" s="43">
        <f t="shared" si="3"/>
        <v>0.96204620462046209</v>
      </c>
      <c r="G22" s="8">
        <v>45</v>
      </c>
      <c r="H22" s="43">
        <f t="shared" si="7"/>
        <v>1.4851485148514851E-2</v>
      </c>
      <c r="I22" s="8">
        <v>35</v>
      </c>
      <c r="J22" s="43">
        <f t="shared" si="4"/>
        <v>1.155115511551155E-2</v>
      </c>
      <c r="K22" s="42">
        <f t="shared" si="5"/>
        <v>80</v>
      </c>
      <c r="L22" s="43">
        <f t="shared" si="6"/>
        <v>2.6402640264026403E-2</v>
      </c>
      <c r="M22" s="8">
        <v>25</v>
      </c>
      <c r="N22" s="43">
        <f t="shared" si="8"/>
        <v>8.2508250825082501E-3</v>
      </c>
    </row>
    <row r="23" spans="1:14" x14ac:dyDescent="0.3">
      <c r="A23" s="16" t="s">
        <v>17</v>
      </c>
      <c r="B23" s="17">
        <v>10825</v>
      </c>
      <c r="C23" s="17">
        <f>SUM(C24:C31)</f>
        <v>9365</v>
      </c>
      <c r="D23" s="17">
        <f>SUM(D24:D31)</f>
        <v>780</v>
      </c>
      <c r="E23" s="48">
        <f t="shared" si="2"/>
        <v>10145</v>
      </c>
      <c r="F23" s="49">
        <f t="shared" si="3"/>
        <v>0.9371824480369515</v>
      </c>
      <c r="G23" s="17">
        <f>SUM(G24:G31)</f>
        <v>140</v>
      </c>
      <c r="H23" s="49">
        <f t="shared" si="7"/>
        <v>1.2933025404157044E-2</v>
      </c>
      <c r="I23" s="17">
        <f>SUM(I24:I31)</f>
        <v>415</v>
      </c>
      <c r="J23" s="49">
        <f t="shared" si="4"/>
        <v>3.8337182448036952E-2</v>
      </c>
      <c r="K23" s="48">
        <f t="shared" si="5"/>
        <v>555</v>
      </c>
      <c r="L23" s="49">
        <f t="shared" si="6"/>
        <v>5.1270207852193994E-2</v>
      </c>
      <c r="M23" s="17">
        <f>SUM(M24:M31)</f>
        <v>90</v>
      </c>
      <c r="N23" s="49">
        <f t="shared" si="8"/>
        <v>8.3140877598152432E-3</v>
      </c>
    </row>
    <row r="24" spans="1:14" x14ac:dyDescent="0.3">
      <c r="A24" s="7" t="s">
        <v>18</v>
      </c>
      <c r="B24" s="8">
        <v>1240</v>
      </c>
      <c r="C24" s="8">
        <v>1065</v>
      </c>
      <c r="D24" s="8">
        <v>70</v>
      </c>
      <c r="E24" s="42">
        <f t="shared" si="2"/>
        <v>1135</v>
      </c>
      <c r="F24" s="43">
        <f t="shared" si="3"/>
        <v>0.91532258064516125</v>
      </c>
      <c r="G24" s="8">
        <v>0</v>
      </c>
      <c r="H24" s="43">
        <f t="shared" si="7"/>
        <v>0</v>
      </c>
      <c r="I24" s="8">
        <v>85</v>
      </c>
      <c r="J24" s="43">
        <f t="shared" si="4"/>
        <v>6.8548387096774188E-2</v>
      </c>
      <c r="K24" s="42">
        <f t="shared" si="5"/>
        <v>85</v>
      </c>
      <c r="L24" s="43">
        <f t="shared" si="6"/>
        <v>6.8548387096774188E-2</v>
      </c>
      <c r="M24" s="8">
        <v>10</v>
      </c>
      <c r="N24" s="43">
        <f t="shared" si="8"/>
        <v>8.0645161290322578E-3</v>
      </c>
    </row>
    <row r="25" spans="1:14" x14ac:dyDescent="0.3">
      <c r="A25" s="7" t="s">
        <v>19</v>
      </c>
      <c r="B25" s="8">
        <v>2840</v>
      </c>
      <c r="C25" s="8">
        <v>2410</v>
      </c>
      <c r="D25" s="8">
        <v>210</v>
      </c>
      <c r="E25" s="42">
        <f t="shared" si="2"/>
        <v>2620</v>
      </c>
      <c r="F25" s="43">
        <f t="shared" si="3"/>
        <v>0.92253521126760563</v>
      </c>
      <c r="G25" s="8">
        <v>130</v>
      </c>
      <c r="H25" s="43">
        <f t="shared" si="7"/>
        <v>4.5774647887323945E-2</v>
      </c>
      <c r="I25" s="8">
        <v>60</v>
      </c>
      <c r="J25" s="43">
        <f t="shared" si="4"/>
        <v>2.1126760563380281E-2</v>
      </c>
      <c r="K25" s="42">
        <f t="shared" si="5"/>
        <v>190</v>
      </c>
      <c r="L25" s="43">
        <f t="shared" si="6"/>
        <v>6.6901408450704219E-2</v>
      </c>
      <c r="M25" s="8">
        <v>30</v>
      </c>
      <c r="N25" s="43">
        <f t="shared" si="8"/>
        <v>1.0563380281690141E-2</v>
      </c>
    </row>
    <row r="26" spans="1:14" x14ac:dyDescent="0.3">
      <c r="A26" s="7" t="s">
        <v>20</v>
      </c>
      <c r="B26" s="8">
        <v>1720</v>
      </c>
      <c r="C26" s="8">
        <v>1565</v>
      </c>
      <c r="D26" s="8">
        <v>100</v>
      </c>
      <c r="E26" s="42">
        <f t="shared" si="2"/>
        <v>1665</v>
      </c>
      <c r="F26" s="43">
        <f t="shared" si="3"/>
        <v>0.96802325581395354</v>
      </c>
      <c r="G26" s="8">
        <v>0</v>
      </c>
      <c r="H26" s="43">
        <f t="shared" si="7"/>
        <v>0</v>
      </c>
      <c r="I26" s="8">
        <v>35</v>
      </c>
      <c r="J26" s="43">
        <f t="shared" si="4"/>
        <v>2.0348837209302327E-2</v>
      </c>
      <c r="K26" s="42">
        <f t="shared" si="5"/>
        <v>35</v>
      </c>
      <c r="L26" s="43">
        <f t="shared" si="6"/>
        <v>2.0348837209302327E-2</v>
      </c>
      <c r="M26" s="8">
        <v>15</v>
      </c>
      <c r="N26" s="43">
        <f t="shared" si="8"/>
        <v>8.7209302325581394E-3</v>
      </c>
    </row>
    <row r="27" spans="1:14" x14ac:dyDescent="0.3">
      <c r="A27" s="7" t="s">
        <v>21</v>
      </c>
      <c r="B27" s="8">
        <v>1535</v>
      </c>
      <c r="C27" s="8">
        <v>1310</v>
      </c>
      <c r="D27" s="8">
        <v>125</v>
      </c>
      <c r="E27" s="42">
        <f t="shared" si="2"/>
        <v>1435</v>
      </c>
      <c r="F27" s="43">
        <f t="shared" si="3"/>
        <v>0.93485342019543971</v>
      </c>
      <c r="G27" s="8">
        <v>10</v>
      </c>
      <c r="H27" s="43">
        <f t="shared" si="7"/>
        <v>6.5146579804560263E-3</v>
      </c>
      <c r="I27" s="8">
        <v>85</v>
      </c>
      <c r="J27" s="43">
        <f t="shared" si="4"/>
        <v>5.5374592833876218E-2</v>
      </c>
      <c r="K27" s="42">
        <f t="shared" si="5"/>
        <v>95</v>
      </c>
      <c r="L27" s="43">
        <f t="shared" si="6"/>
        <v>6.1889250814332247E-2</v>
      </c>
      <c r="M27" s="8">
        <v>0</v>
      </c>
      <c r="N27" s="43">
        <f t="shared" si="8"/>
        <v>0</v>
      </c>
    </row>
    <row r="28" spans="1:14" x14ac:dyDescent="0.3">
      <c r="A28" s="7" t="s">
        <v>22</v>
      </c>
      <c r="B28" s="8">
        <v>1065</v>
      </c>
      <c r="C28" s="8">
        <v>910</v>
      </c>
      <c r="D28" s="8">
        <v>70</v>
      </c>
      <c r="E28" s="42">
        <f t="shared" si="2"/>
        <v>980</v>
      </c>
      <c r="F28" s="43">
        <f t="shared" si="3"/>
        <v>0.92018779342723001</v>
      </c>
      <c r="G28" s="8">
        <v>0</v>
      </c>
      <c r="H28" s="43">
        <f t="shared" si="7"/>
        <v>0</v>
      </c>
      <c r="I28" s="8">
        <v>70</v>
      </c>
      <c r="J28" s="43">
        <f t="shared" si="4"/>
        <v>6.5727699530516437E-2</v>
      </c>
      <c r="K28" s="42">
        <f t="shared" si="5"/>
        <v>70</v>
      </c>
      <c r="L28" s="43">
        <f t="shared" si="6"/>
        <v>6.5727699530516437E-2</v>
      </c>
      <c r="M28" s="8">
        <v>15</v>
      </c>
      <c r="N28" s="43">
        <f t="shared" si="8"/>
        <v>1.4084507042253521E-2</v>
      </c>
    </row>
    <row r="29" spans="1:14" x14ac:dyDescent="0.3">
      <c r="A29" s="7" t="s">
        <v>23</v>
      </c>
      <c r="B29" s="8">
        <v>1225</v>
      </c>
      <c r="C29" s="8">
        <v>1075</v>
      </c>
      <c r="D29" s="8">
        <v>120</v>
      </c>
      <c r="E29" s="42">
        <f t="shared" si="2"/>
        <v>1195</v>
      </c>
      <c r="F29" s="43">
        <f t="shared" si="3"/>
        <v>0.97551020408163269</v>
      </c>
      <c r="G29" s="8">
        <v>0</v>
      </c>
      <c r="H29" s="43">
        <f t="shared" si="7"/>
        <v>0</v>
      </c>
      <c r="I29" s="8">
        <v>15</v>
      </c>
      <c r="J29" s="43">
        <f t="shared" si="4"/>
        <v>1.2244897959183673E-2</v>
      </c>
      <c r="K29" s="42">
        <f t="shared" si="5"/>
        <v>15</v>
      </c>
      <c r="L29" s="43">
        <f t="shared" si="6"/>
        <v>1.2244897959183673E-2</v>
      </c>
      <c r="M29" s="8">
        <v>0</v>
      </c>
      <c r="N29" s="43">
        <f t="shared" si="8"/>
        <v>0</v>
      </c>
    </row>
    <row r="30" spans="1:14" x14ac:dyDescent="0.3">
      <c r="A30" s="7" t="s">
        <v>24</v>
      </c>
      <c r="B30" s="8">
        <v>630</v>
      </c>
      <c r="C30" s="8">
        <v>555</v>
      </c>
      <c r="D30" s="8">
        <v>60</v>
      </c>
      <c r="E30" s="42">
        <f t="shared" si="2"/>
        <v>615</v>
      </c>
      <c r="F30" s="43">
        <f t="shared" si="3"/>
        <v>0.97619047619047616</v>
      </c>
      <c r="G30" s="8">
        <v>0</v>
      </c>
      <c r="H30" s="43">
        <f t="shared" si="7"/>
        <v>0</v>
      </c>
      <c r="I30" s="8">
        <v>20</v>
      </c>
      <c r="J30" s="43">
        <f t="shared" si="4"/>
        <v>3.1746031746031744E-2</v>
      </c>
      <c r="K30" s="42">
        <f t="shared" si="5"/>
        <v>20</v>
      </c>
      <c r="L30" s="43">
        <f t="shared" si="6"/>
        <v>3.1746031746031744E-2</v>
      </c>
      <c r="M30" s="8">
        <v>0</v>
      </c>
      <c r="N30" s="43">
        <f t="shared" si="8"/>
        <v>0</v>
      </c>
    </row>
    <row r="31" spans="1:14" x14ac:dyDescent="0.3">
      <c r="A31" s="7" t="s">
        <v>25</v>
      </c>
      <c r="B31" s="8">
        <v>570</v>
      </c>
      <c r="C31" s="8">
        <v>475</v>
      </c>
      <c r="D31" s="8">
        <v>25</v>
      </c>
      <c r="E31" s="42">
        <f t="shared" si="2"/>
        <v>500</v>
      </c>
      <c r="F31" s="43">
        <f t="shared" si="3"/>
        <v>0.8771929824561403</v>
      </c>
      <c r="G31" s="8">
        <v>0</v>
      </c>
      <c r="H31" s="43">
        <f t="shared" si="7"/>
        <v>0</v>
      </c>
      <c r="I31" s="8">
        <v>45</v>
      </c>
      <c r="J31" s="43">
        <f t="shared" si="4"/>
        <v>7.8947368421052627E-2</v>
      </c>
      <c r="K31" s="42">
        <f t="shared" si="5"/>
        <v>45</v>
      </c>
      <c r="L31" s="43">
        <f t="shared" si="6"/>
        <v>7.8947368421052627E-2</v>
      </c>
      <c r="M31" s="8">
        <v>20</v>
      </c>
      <c r="N31" s="43">
        <f t="shared" si="8"/>
        <v>3.5087719298245612E-2</v>
      </c>
    </row>
    <row r="32" spans="1:14" x14ac:dyDescent="0.3">
      <c r="A32" s="19" t="s">
        <v>26</v>
      </c>
      <c r="B32" s="20">
        <v>3050</v>
      </c>
      <c r="C32" s="20">
        <f>SUM(C33:C38)</f>
        <v>2645</v>
      </c>
      <c r="D32" s="20">
        <f>SUM(D33:D38)</f>
        <v>200</v>
      </c>
      <c r="E32" s="50">
        <f t="shared" si="2"/>
        <v>2845</v>
      </c>
      <c r="F32" s="51">
        <f t="shared" si="3"/>
        <v>0.93278688524590159</v>
      </c>
      <c r="G32" s="20">
        <f>SUM(G33:G38)</f>
        <v>20</v>
      </c>
      <c r="H32" s="51">
        <f t="shared" si="7"/>
        <v>6.5573770491803279E-3</v>
      </c>
      <c r="I32" s="20">
        <f>SUM(I33:I38)</f>
        <v>165</v>
      </c>
      <c r="J32" s="51">
        <f t="shared" si="4"/>
        <v>5.4098360655737705E-2</v>
      </c>
      <c r="K32" s="50">
        <f t="shared" si="5"/>
        <v>185</v>
      </c>
      <c r="L32" s="51">
        <f t="shared" si="6"/>
        <v>6.0655737704918035E-2</v>
      </c>
      <c r="M32" s="20">
        <f>SUM(M33:M38)</f>
        <v>20</v>
      </c>
      <c r="N32" s="51">
        <f t="shared" si="8"/>
        <v>6.5573770491803279E-3</v>
      </c>
    </row>
    <row r="33" spans="1:14" x14ac:dyDescent="0.3">
      <c r="A33" s="7" t="s">
        <v>27</v>
      </c>
      <c r="B33" s="8">
        <v>305</v>
      </c>
      <c r="C33" s="8">
        <v>255</v>
      </c>
      <c r="D33" s="8">
        <v>10</v>
      </c>
      <c r="E33" s="42">
        <f t="shared" si="2"/>
        <v>265</v>
      </c>
      <c r="F33" s="43">
        <f t="shared" si="3"/>
        <v>0.86885245901639341</v>
      </c>
      <c r="G33" s="8">
        <v>0</v>
      </c>
      <c r="H33" s="43">
        <f t="shared" si="7"/>
        <v>0</v>
      </c>
      <c r="I33" s="8">
        <v>40</v>
      </c>
      <c r="J33" s="43">
        <f t="shared" si="4"/>
        <v>0.13114754098360656</v>
      </c>
      <c r="K33" s="42">
        <f t="shared" si="5"/>
        <v>40</v>
      </c>
      <c r="L33" s="43">
        <f t="shared" si="6"/>
        <v>0.13114754098360656</v>
      </c>
      <c r="M33" s="8">
        <v>0</v>
      </c>
      <c r="N33" s="43">
        <f t="shared" si="8"/>
        <v>0</v>
      </c>
    </row>
    <row r="34" spans="1:14" x14ac:dyDescent="0.3">
      <c r="A34" s="7" t="s">
        <v>28</v>
      </c>
      <c r="B34" s="8">
        <v>570</v>
      </c>
      <c r="C34" s="8">
        <v>520</v>
      </c>
      <c r="D34" s="8">
        <v>25</v>
      </c>
      <c r="E34" s="42">
        <f t="shared" si="2"/>
        <v>545</v>
      </c>
      <c r="F34" s="43">
        <f t="shared" si="3"/>
        <v>0.95614035087719296</v>
      </c>
      <c r="G34" s="8">
        <v>20</v>
      </c>
      <c r="H34" s="43">
        <f t="shared" si="7"/>
        <v>3.5087719298245612E-2</v>
      </c>
      <c r="I34" s="8">
        <v>10</v>
      </c>
      <c r="J34" s="43">
        <f t="shared" si="4"/>
        <v>1.7543859649122806E-2</v>
      </c>
      <c r="K34" s="42">
        <f t="shared" si="5"/>
        <v>30</v>
      </c>
      <c r="L34" s="43">
        <f t="shared" si="6"/>
        <v>5.2631578947368418E-2</v>
      </c>
      <c r="M34" s="8">
        <v>0</v>
      </c>
      <c r="N34" s="43">
        <f t="shared" si="8"/>
        <v>0</v>
      </c>
    </row>
    <row r="35" spans="1:14" x14ac:dyDescent="0.3">
      <c r="A35" s="7" t="s">
        <v>29</v>
      </c>
      <c r="B35" s="8">
        <v>245</v>
      </c>
      <c r="C35" s="8">
        <v>200</v>
      </c>
      <c r="D35" s="8">
        <v>30</v>
      </c>
      <c r="E35" s="42">
        <f t="shared" si="2"/>
        <v>230</v>
      </c>
      <c r="F35" s="43">
        <f t="shared" si="3"/>
        <v>0.93877551020408168</v>
      </c>
      <c r="G35" s="8">
        <v>0</v>
      </c>
      <c r="H35" s="43">
        <f t="shared" si="7"/>
        <v>0</v>
      </c>
      <c r="I35" s="8">
        <v>15</v>
      </c>
      <c r="J35" s="43">
        <f t="shared" si="4"/>
        <v>6.1224489795918366E-2</v>
      </c>
      <c r="K35" s="42">
        <f t="shared" si="5"/>
        <v>15</v>
      </c>
      <c r="L35" s="43">
        <f t="shared" si="6"/>
        <v>6.1224489795918366E-2</v>
      </c>
      <c r="M35" s="8">
        <v>0</v>
      </c>
      <c r="N35" s="43">
        <f t="shared" si="8"/>
        <v>0</v>
      </c>
    </row>
    <row r="36" spans="1:14" x14ac:dyDescent="0.3">
      <c r="A36" s="7" t="s">
        <v>30</v>
      </c>
      <c r="B36" s="8">
        <v>340</v>
      </c>
      <c r="C36" s="8">
        <v>310</v>
      </c>
      <c r="D36" s="8">
        <v>10</v>
      </c>
      <c r="E36" s="42">
        <f t="shared" si="2"/>
        <v>320</v>
      </c>
      <c r="F36" s="43">
        <f t="shared" si="3"/>
        <v>0.94117647058823528</v>
      </c>
      <c r="G36" s="8">
        <v>0</v>
      </c>
      <c r="H36" s="43">
        <f t="shared" si="7"/>
        <v>0</v>
      </c>
      <c r="I36" s="8">
        <v>10</v>
      </c>
      <c r="J36" s="43">
        <f t="shared" si="4"/>
        <v>2.9411764705882353E-2</v>
      </c>
      <c r="K36" s="42">
        <f t="shared" si="5"/>
        <v>10</v>
      </c>
      <c r="L36" s="43">
        <f t="shared" si="6"/>
        <v>2.9411764705882353E-2</v>
      </c>
      <c r="M36" s="8">
        <v>10</v>
      </c>
      <c r="N36" s="43">
        <f t="shared" si="8"/>
        <v>2.9411764705882353E-2</v>
      </c>
    </row>
    <row r="37" spans="1:14" x14ac:dyDescent="0.3">
      <c r="A37" s="7" t="s">
        <v>31</v>
      </c>
      <c r="B37" s="8">
        <v>670</v>
      </c>
      <c r="C37" s="8">
        <v>565</v>
      </c>
      <c r="D37" s="8">
        <v>55</v>
      </c>
      <c r="E37" s="42">
        <f t="shared" si="2"/>
        <v>620</v>
      </c>
      <c r="F37" s="43">
        <f t="shared" si="3"/>
        <v>0.92537313432835822</v>
      </c>
      <c r="G37" s="8">
        <v>0</v>
      </c>
      <c r="H37" s="43">
        <f t="shared" si="7"/>
        <v>0</v>
      </c>
      <c r="I37" s="8">
        <v>50</v>
      </c>
      <c r="J37" s="43">
        <f t="shared" si="4"/>
        <v>7.4626865671641784E-2</v>
      </c>
      <c r="K37" s="42">
        <f t="shared" si="5"/>
        <v>50</v>
      </c>
      <c r="L37" s="43">
        <f t="shared" si="6"/>
        <v>7.4626865671641784E-2</v>
      </c>
      <c r="M37" s="8">
        <v>0</v>
      </c>
      <c r="N37" s="43">
        <f t="shared" si="8"/>
        <v>0</v>
      </c>
    </row>
    <row r="38" spans="1:14" x14ac:dyDescent="0.3">
      <c r="A38" s="7" t="s">
        <v>32</v>
      </c>
      <c r="B38" s="8">
        <v>920</v>
      </c>
      <c r="C38" s="8">
        <v>795</v>
      </c>
      <c r="D38" s="8">
        <v>70</v>
      </c>
      <c r="E38" s="42">
        <f t="shared" si="2"/>
        <v>865</v>
      </c>
      <c r="F38" s="43">
        <f t="shared" si="3"/>
        <v>0.94021739130434778</v>
      </c>
      <c r="G38" s="8">
        <v>0</v>
      </c>
      <c r="H38" s="43">
        <f t="shared" si="7"/>
        <v>0</v>
      </c>
      <c r="I38" s="8">
        <v>40</v>
      </c>
      <c r="J38" s="43">
        <f t="shared" si="4"/>
        <v>4.3478260869565216E-2</v>
      </c>
      <c r="K38" s="42">
        <f t="shared" si="5"/>
        <v>40</v>
      </c>
      <c r="L38" s="43">
        <f t="shared" si="6"/>
        <v>4.3478260869565216E-2</v>
      </c>
      <c r="M38" s="8">
        <v>10</v>
      </c>
      <c r="N38" s="43">
        <f t="shared" si="8"/>
        <v>1.0869565217391304E-2</v>
      </c>
    </row>
    <row r="39" spans="1:14" x14ac:dyDescent="0.3">
      <c r="A39" s="22" t="s">
        <v>33</v>
      </c>
      <c r="B39" s="23">
        <f>B8+B12+B13+B23+B32</f>
        <v>360600</v>
      </c>
      <c r="C39" s="23">
        <f>C8+C12+C13+C23+C32</f>
        <v>268525</v>
      </c>
      <c r="D39" s="23">
        <f>D8+D12+D13+D23+D32</f>
        <v>19770</v>
      </c>
      <c r="E39" s="52">
        <f t="shared" si="2"/>
        <v>288295</v>
      </c>
      <c r="F39" s="53">
        <f t="shared" si="3"/>
        <v>0.79948696616749859</v>
      </c>
      <c r="G39" s="23">
        <f>G8+G12+G13+G23+G32</f>
        <v>36970</v>
      </c>
      <c r="H39" s="53">
        <f t="shared" si="7"/>
        <v>0.10252357182473655</v>
      </c>
      <c r="I39" s="23">
        <f>I8+I12+I13+I23+I32</f>
        <v>31090</v>
      </c>
      <c r="J39" s="53">
        <f t="shared" si="4"/>
        <v>8.6217415418746529E-2</v>
      </c>
      <c r="K39" s="52">
        <f t="shared" si="5"/>
        <v>68060</v>
      </c>
      <c r="L39" s="53">
        <f t="shared" si="6"/>
        <v>0.18874098724348309</v>
      </c>
      <c r="M39" s="23">
        <f>M8+M12+M13+M23+M32</f>
        <v>2680</v>
      </c>
      <c r="N39" s="53">
        <f t="shared" si="8"/>
        <v>7.4320576816417081E-3</v>
      </c>
    </row>
    <row r="40" spans="1:14" x14ac:dyDescent="0.3">
      <c r="A40" s="26" t="s">
        <v>91</v>
      </c>
    </row>
    <row r="41" spans="1:14" x14ac:dyDescent="0.3">
      <c r="A41" s="55" t="s">
        <v>57</v>
      </c>
      <c r="B41" s="26"/>
      <c r="C41" s="56"/>
      <c r="D41" s="56"/>
      <c r="E41" s="56"/>
      <c r="F41" s="56"/>
      <c r="G41" s="56"/>
      <c r="H41" s="56"/>
      <c r="I41" s="56"/>
      <c r="J41" s="56"/>
      <c r="K41" s="56"/>
      <c r="L41" s="56"/>
      <c r="M41" s="56"/>
      <c r="N41" s="56"/>
    </row>
  </sheetData>
  <mergeCells count="16">
    <mergeCell ref="A5:A7"/>
    <mergeCell ref="B5:B7"/>
    <mergeCell ref="C5:F5"/>
    <mergeCell ref="G5:L5"/>
    <mergeCell ref="M5:N5"/>
    <mergeCell ref="C6:C7"/>
    <mergeCell ref="D6:D7"/>
    <mergeCell ref="E6:E7"/>
    <mergeCell ref="F6:F7"/>
    <mergeCell ref="G6:G7"/>
    <mergeCell ref="H6:H7"/>
    <mergeCell ref="I6:J6"/>
    <mergeCell ref="K6:K7"/>
    <mergeCell ref="L6:L7"/>
    <mergeCell ref="M6:M7"/>
    <mergeCell ref="N6:N7"/>
  </mergeCells>
  <hyperlinks>
    <hyperlink ref="A41" r:id="rId1"/>
  </hyperlinks>
  <pageMargins left="0.7" right="0.7" top="0.75" bottom="0.75" header="0.3" footer="0.3"/>
  <pageSetup paperSize="3" scale="9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E59"/>
  <sheetViews>
    <sheetView zoomScale="80" zoomScaleNormal="80" workbookViewId="0">
      <selection activeCell="A42" sqref="A42:P42"/>
    </sheetView>
  </sheetViews>
  <sheetFormatPr baseColWidth="10" defaultRowHeight="15.6" x14ac:dyDescent="0.3"/>
  <cols>
    <col min="1" max="1" width="36.59765625" customWidth="1"/>
    <col min="2" max="2" width="19.09765625" style="1" customWidth="1"/>
    <col min="3" max="3" width="11.59765625" style="1" customWidth="1"/>
    <col min="4" max="4" width="9.3984375" style="1" customWidth="1"/>
    <col min="5" max="5" width="8.8984375" style="1" customWidth="1"/>
    <col min="6" max="6" width="9.5" style="1" customWidth="1"/>
    <col min="7" max="7" width="11.69921875" style="1" customWidth="1"/>
    <col min="8" max="8" width="8.09765625" style="1" customWidth="1"/>
    <col min="9" max="9" width="8.3984375" style="1" customWidth="1"/>
    <col min="10" max="10" width="9.59765625" style="1" customWidth="1"/>
    <col min="11" max="11" width="8.69921875" style="1" customWidth="1"/>
    <col min="12" max="12" width="7.5" style="1" customWidth="1"/>
    <col min="13" max="13" width="8.8984375" style="1" customWidth="1"/>
    <col min="14" max="14" width="8.69921875" style="1" customWidth="1"/>
    <col min="15" max="15" width="6.8984375" style="1" customWidth="1"/>
    <col min="16" max="16" width="8.19921875" style="1" customWidth="1"/>
    <col min="17" max="31" width="11" style="1"/>
  </cols>
  <sheetData>
    <row r="4" spans="1:22" x14ac:dyDescent="0.3">
      <c r="A4" s="25" t="s">
        <v>35</v>
      </c>
    </row>
    <row r="5" spans="1:22" ht="48" customHeight="1" x14ac:dyDescent="0.3">
      <c r="A5" s="156" t="s">
        <v>34</v>
      </c>
      <c r="B5" s="119" t="s">
        <v>36</v>
      </c>
      <c r="C5" s="125" t="s">
        <v>38</v>
      </c>
      <c r="D5" s="130"/>
      <c r="E5" s="155"/>
      <c r="F5" s="136"/>
      <c r="G5" s="147" t="s">
        <v>41</v>
      </c>
      <c r="H5" s="148"/>
      <c r="I5" s="148"/>
      <c r="J5" s="148"/>
      <c r="K5" s="149"/>
      <c r="L5" s="149"/>
      <c r="M5" s="149"/>
      <c r="N5" s="150"/>
      <c r="O5" s="142" t="s">
        <v>45</v>
      </c>
      <c r="P5" s="151"/>
    </row>
    <row r="6" spans="1:22" ht="16.5" customHeight="1" x14ac:dyDescent="0.3">
      <c r="A6" s="157"/>
      <c r="B6" s="154"/>
      <c r="C6" s="119" t="s">
        <v>39</v>
      </c>
      <c r="D6" s="119" t="s">
        <v>40</v>
      </c>
      <c r="E6" s="119" t="s">
        <v>46</v>
      </c>
      <c r="F6" s="119" t="s">
        <v>1</v>
      </c>
      <c r="G6" s="119" t="s">
        <v>0</v>
      </c>
      <c r="H6" s="119" t="s">
        <v>1</v>
      </c>
      <c r="I6" s="142" t="s">
        <v>42</v>
      </c>
      <c r="J6" s="143"/>
      <c r="K6" s="144"/>
      <c r="L6" s="145"/>
      <c r="M6" s="119" t="s">
        <v>46</v>
      </c>
      <c r="N6" s="119" t="s">
        <v>1</v>
      </c>
      <c r="O6" s="127" t="s">
        <v>46</v>
      </c>
      <c r="P6" s="127" t="s">
        <v>1</v>
      </c>
      <c r="Q6" s="2"/>
      <c r="R6" s="2"/>
      <c r="S6" s="2"/>
      <c r="T6" s="2"/>
      <c r="U6" s="2"/>
      <c r="V6" s="2"/>
    </row>
    <row r="7" spans="1:22" ht="12" customHeight="1" x14ac:dyDescent="0.3">
      <c r="A7" s="158"/>
      <c r="B7" s="154"/>
      <c r="C7" s="139"/>
      <c r="D7" s="139"/>
      <c r="E7" s="139"/>
      <c r="F7" s="139"/>
      <c r="G7" s="139"/>
      <c r="H7" s="121"/>
      <c r="I7" s="3" t="s">
        <v>43</v>
      </c>
      <c r="J7" s="3" t="s">
        <v>44</v>
      </c>
      <c r="K7" s="30" t="s">
        <v>46</v>
      </c>
      <c r="L7" s="3" t="s">
        <v>1</v>
      </c>
      <c r="M7" s="139"/>
      <c r="N7" s="139"/>
      <c r="O7" s="138"/>
      <c r="P7" s="146"/>
      <c r="Q7" s="2"/>
      <c r="R7" s="2"/>
      <c r="S7" s="2"/>
      <c r="T7" s="2"/>
      <c r="U7" s="2"/>
      <c r="V7" s="2"/>
    </row>
    <row r="8" spans="1:22" ht="15" customHeight="1" x14ac:dyDescent="0.3">
      <c r="A8" s="4" t="s">
        <v>2</v>
      </c>
      <c r="B8" s="5">
        <f>SUM(B9:B11)</f>
        <v>276235</v>
      </c>
      <c r="C8" s="5">
        <v>198695</v>
      </c>
      <c r="D8" s="5">
        <v>11470</v>
      </c>
      <c r="E8" s="5">
        <f>SUM(C8:D8)</f>
        <v>210165</v>
      </c>
      <c r="F8" s="6">
        <f>E8/B8</f>
        <v>0.76081959201404603</v>
      </c>
      <c r="G8" s="5">
        <v>39280</v>
      </c>
      <c r="H8" s="6">
        <f>G8/B8</f>
        <v>0.14219776639455536</v>
      </c>
      <c r="I8" s="5">
        <f>SUM(I9:I11)</f>
        <v>20510</v>
      </c>
      <c r="J8" s="5">
        <f>SUM(J9:J11)</f>
        <v>4300</v>
      </c>
      <c r="K8" s="5">
        <f>SUM(K9:K11)</f>
        <v>24810</v>
      </c>
      <c r="L8" s="6">
        <f t="shared" ref="L8:L34" si="0">K8/B8</f>
        <v>8.9814831574565129E-2</v>
      </c>
      <c r="M8" s="5">
        <f t="shared" ref="M8:M34" si="1">G8+K8</f>
        <v>64090</v>
      </c>
      <c r="N8" s="6">
        <f t="shared" ref="N8:N34" si="2">M8/B8</f>
        <v>0.23201259796912049</v>
      </c>
      <c r="O8" s="5">
        <v>1970</v>
      </c>
      <c r="P8" s="6">
        <f>O8/B8</f>
        <v>7.1316089561424146E-3</v>
      </c>
    </row>
    <row r="9" spans="1:22" ht="15" customHeight="1" x14ac:dyDescent="0.3">
      <c r="A9" s="7" t="s">
        <v>3</v>
      </c>
      <c r="B9" s="8">
        <v>258115</v>
      </c>
      <c r="C9" s="8">
        <v>183525</v>
      </c>
      <c r="D9" s="8">
        <v>10690</v>
      </c>
      <c r="E9" s="8">
        <f t="shared" ref="E9:E39" si="3">SUM(C9:D9)</f>
        <v>194215</v>
      </c>
      <c r="F9" s="9">
        <f t="shared" ref="F9:F39" si="4">E9/B9</f>
        <v>0.75243592972124829</v>
      </c>
      <c r="G9" s="8">
        <v>37875</v>
      </c>
      <c r="H9" s="9">
        <f t="shared" ref="H9:H39" si="5">G9/B9</f>
        <v>0.14673691959010518</v>
      </c>
      <c r="I9" s="8">
        <v>19985</v>
      </c>
      <c r="J9" s="8">
        <v>4160</v>
      </c>
      <c r="K9" s="8">
        <f>SUM(I9:J9)</f>
        <v>24145</v>
      </c>
      <c r="L9" s="9">
        <f t="shared" si="0"/>
        <v>9.354357553803537E-2</v>
      </c>
      <c r="M9" s="8">
        <f t="shared" si="1"/>
        <v>62020</v>
      </c>
      <c r="N9" s="9">
        <f t="shared" si="2"/>
        <v>0.24028049512814056</v>
      </c>
      <c r="O9" s="8">
        <v>1885</v>
      </c>
      <c r="P9" s="9">
        <f t="shared" ref="P9:P39" si="6">O9/B9</f>
        <v>7.3029463611181062E-3</v>
      </c>
    </row>
    <row r="10" spans="1:22" ht="15" customHeight="1" x14ac:dyDescent="0.3">
      <c r="A10" s="7" t="s">
        <v>4</v>
      </c>
      <c r="B10" s="8">
        <v>8435</v>
      </c>
      <c r="C10" s="8">
        <v>6915</v>
      </c>
      <c r="D10" s="8">
        <v>380</v>
      </c>
      <c r="E10" s="8">
        <f t="shared" si="3"/>
        <v>7295</v>
      </c>
      <c r="F10" s="9">
        <f t="shared" si="4"/>
        <v>0.86484884410195617</v>
      </c>
      <c r="G10" s="8">
        <v>745</v>
      </c>
      <c r="H10" s="9">
        <f t="shared" si="5"/>
        <v>8.8322465915826917E-2</v>
      </c>
      <c r="I10" s="8">
        <v>265</v>
      </c>
      <c r="J10" s="8">
        <v>85</v>
      </c>
      <c r="K10" s="8">
        <f>SUM(I10:J10)</f>
        <v>350</v>
      </c>
      <c r="L10" s="9">
        <f t="shared" si="0"/>
        <v>4.1493775933609957E-2</v>
      </c>
      <c r="M10" s="8">
        <f t="shared" si="1"/>
        <v>1095</v>
      </c>
      <c r="N10" s="9">
        <f t="shared" si="2"/>
        <v>0.12981624184943688</v>
      </c>
      <c r="O10" s="8">
        <v>45</v>
      </c>
      <c r="P10" s="9">
        <f t="shared" si="6"/>
        <v>5.3349140486069948E-3</v>
      </c>
    </row>
    <row r="11" spans="1:22" ht="15" customHeight="1" x14ac:dyDescent="0.3">
      <c r="A11" s="7" t="s">
        <v>5</v>
      </c>
      <c r="B11" s="8">
        <v>9685</v>
      </c>
      <c r="C11" s="8">
        <v>8255</v>
      </c>
      <c r="D11" s="8">
        <v>405</v>
      </c>
      <c r="E11" s="8">
        <f t="shared" si="3"/>
        <v>8660</v>
      </c>
      <c r="F11" s="9">
        <f t="shared" si="4"/>
        <v>0.89416623644811566</v>
      </c>
      <c r="G11" s="8">
        <v>660</v>
      </c>
      <c r="H11" s="9">
        <f t="shared" si="5"/>
        <v>6.8146618482188948E-2</v>
      </c>
      <c r="I11" s="8">
        <v>260</v>
      </c>
      <c r="J11" s="8">
        <v>55</v>
      </c>
      <c r="K11" s="8">
        <f>SUM(I11:J11)</f>
        <v>315</v>
      </c>
      <c r="L11" s="9">
        <f t="shared" si="0"/>
        <v>3.2524522457408361E-2</v>
      </c>
      <c r="M11" s="8">
        <f t="shared" si="1"/>
        <v>975</v>
      </c>
      <c r="N11" s="9">
        <f t="shared" si="2"/>
        <v>0.10067114093959731</v>
      </c>
      <c r="O11" s="8">
        <v>45</v>
      </c>
      <c r="P11" s="9">
        <f t="shared" si="6"/>
        <v>4.6463603510583373E-3</v>
      </c>
    </row>
    <row r="12" spans="1:22" ht="15" customHeight="1" x14ac:dyDescent="0.3">
      <c r="A12" s="10" t="s">
        <v>6</v>
      </c>
      <c r="B12" s="11">
        <v>72865</v>
      </c>
      <c r="C12" s="11">
        <v>62235</v>
      </c>
      <c r="D12" s="11">
        <v>2785</v>
      </c>
      <c r="E12" s="11">
        <f t="shared" si="3"/>
        <v>65020</v>
      </c>
      <c r="F12" s="12">
        <f t="shared" si="4"/>
        <v>0.89233514032800387</v>
      </c>
      <c r="G12" s="11">
        <v>3965</v>
      </c>
      <c r="H12" s="12">
        <f t="shared" si="5"/>
        <v>5.4415700267618196E-2</v>
      </c>
      <c r="I12" s="11">
        <v>2765</v>
      </c>
      <c r="J12" s="11">
        <v>455</v>
      </c>
      <c r="K12" s="11">
        <f>SUM(I12:J12)</f>
        <v>3220</v>
      </c>
      <c r="L12" s="12">
        <f t="shared" si="0"/>
        <v>4.4191312701571402E-2</v>
      </c>
      <c r="M12" s="11">
        <f t="shared" si="1"/>
        <v>7185</v>
      </c>
      <c r="N12" s="12">
        <f t="shared" si="2"/>
        <v>9.8607012969189597E-2</v>
      </c>
      <c r="O12" s="11">
        <v>665</v>
      </c>
      <c r="P12" s="12">
        <f t="shared" si="6"/>
        <v>9.126466753585397E-3</v>
      </c>
      <c r="R12" s="54"/>
    </row>
    <row r="13" spans="1:22" ht="15" customHeight="1" x14ac:dyDescent="0.3">
      <c r="A13" s="13" t="s">
        <v>7</v>
      </c>
      <c r="B13" s="14">
        <f>SUM(B14:B22)</f>
        <v>19805</v>
      </c>
      <c r="C13" s="14">
        <v>18260</v>
      </c>
      <c r="D13" s="14">
        <v>765</v>
      </c>
      <c r="E13" s="14">
        <f t="shared" si="3"/>
        <v>19025</v>
      </c>
      <c r="F13" s="15">
        <f t="shared" si="4"/>
        <v>0.96061600605907604</v>
      </c>
      <c r="G13" s="14">
        <v>290</v>
      </c>
      <c r="H13" s="15">
        <f t="shared" si="5"/>
        <v>1.464276697803585E-2</v>
      </c>
      <c r="I13" s="14">
        <f>SUM(I14:I22)</f>
        <v>275</v>
      </c>
      <c r="J13" s="14">
        <f>SUM(J14:J22)</f>
        <v>30</v>
      </c>
      <c r="K13" s="14">
        <f>SUM(K14:K22)</f>
        <v>305</v>
      </c>
      <c r="L13" s="15">
        <f t="shared" si="0"/>
        <v>1.5400151476899772E-2</v>
      </c>
      <c r="M13" s="14">
        <f t="shared" si="1"/>
        <v>595</v>
      </c>
      <c r="N13" s="15">
        <f t="shared" si="2"/>
        <v>3.0042918454935622E-2</v>
      </c>
      <c r="O13" s="14">
        <v>135</v>
      </c>
      <c r="P13" s="15">
        <f t="shared" si="6"/>
        <v>6.8164604897753096E-3</v>
      </c>
    </row>
    <row r="14" spans="1:22" ht="15" customHeight="1" x14ac:dyDescent="0.3">
      <c r="A14" s="7" t="s">
        <v>8</v>
      </c>
      <c r="B14" s="8">
        <v>750</v>
      </c>
      <c r="C14" s="8">
        <v>690</v>
      </c>
      <c r="D14" s="8">
        <v>30</v>
      </c>
      <c r="E14" s="8">
        <f t="shared" si="3"/>
        <v>720</v>
      </c>
      <c r="F14" s="9">
        <f t="shared" si="4"/>
        <v>0.96</v>
      </c>
      <c r="G14" s="8">
        <v>0</v>
      </c>
      <c r="H14" s="9">
        <f t="shared" si="5"/>
        <v>0</v>
      </c>
      <c r="I14" s="8">
        <v>0</v>
      </c>
      <c r="J14" s="8">
        <v>0</v>
      </c>
      <c r="K14" s="8">
        <f t="shared" ref="K14:K39" si="7">SUM(I14:J14)</f>
        <v>0</v>
      </c>
      <c r="L14" s="9">
        <f t="shared" si="0"/>
        <v>0</v>
      </c>
      <c r="M14" s="8">
        <f t="shared" si="1"/>
        <v>0</v>
      </c>
      <c r="N14" s="9">
        <f t="shared" si="2"/>
        <v>0</v>
      </c>
      <c r="O14" s="8">
        <v>0</v>
      </c>
      <c r="P14" s="9">
        <f t="shared" si="6"/>
        <v>0</v>
      </c>
    </row>
    <row r="15" spans="1:22" ht="15" customHeight="1" x14ac:dyDescent="0.3">
      <c r="A15" s="7" t="s">
        <v>9</v>
      </c>
      <c r="B15" s="8">
        <v>3910</v>
      </c>
      <c r="C15" s="8">
        <v>3590</v>
      </c>
      <c r="D15" s="8">
        <v>160</v>
      </c>
      <c r="E15" s="8">
        <f t="shared" si="3"/>
        <v>3750</v>
      </c>
      <c r="F15" s="9">
        <f t="shared" si="4"/>
        <v>0.95907928388746799</v>
      </c>
      <c r="G15" s="8">
        <v>80</v>
      </c>
      <c r="H15" s="9">
        <f t="shared" si="5"/>
        <v>2.0460358056265986E-2</v>
      </c>
      <c r="I15" s="8">
        <v>50</v>
      </c>
      <c r="J15" s="8">
        <v>0</v>
      </c>
      <c r="K15" s="8">
        <f t="shared" si="7"/>
        <v>50</v>
      </c>
      <c r="L15" s="9">
        <f t="shared" si="0"/>
        <v>1.278772378516624E-2</v>
      </c>
      <c r="M15" s="8">
        <f t="shared" si="1"/>
        <v>130</v>
      </c>
      <c r="N15" s="9">
        <f t="shared" si="2"/>
        <v>3.3248081841432228E-2</v>
      </c>
      <c r="O15" s="8">
        <v>0</v>
      </c>
      <c r="P15" s="9">
        <f t="shared" si="6"/>
        <v>0</v>
      </c>
    </row>
    <row r="16" spans="1:22" ht="15" customHeight="1" x14ac:dyDescent="0.3">
      <c r="A16" s="7" t="s">
        <v>10</v>
      </c>
      <c r="B16" s="8">
        <v>280</v>
      </c>
      <c r="C16" s="8">
        <v>245</v>
      </c>
      <c r="D16" s="8">
        <v>0</v>
      </c>
      <c r="E16" s="8">
        <f t="shared" si="3"/>
        <v>245</v>
      </c>
      <c r="F16" s="9">
        <f t="shared" si="4"/>
        <v>0.875</v>
      </c>
      <c r="G16" s="8">
        <v>0</v>
      </c>
      <c r="H16" s="9">
        <f t="shared" si="5"/>
        <v>0</v>
      </c>
      <c r="I16" s="8">
        <v>0</v>
      </c>
      <c r="J16" s="8">
        <v>0</v>
      </c>
      <c r="K16" s="8">
        <f t="shared" si="7"/>
        <v>0</v>
      </c>
      <c r="L16" s="9">
        <f t="shared" si="0"/>
        <v>0</v>
      </c>
      <c r="M16" s="8">
        <f t="shared" si="1"/>
        <v>0</v>
      </c>
      <c r="N16" s="9">
        <f t="shared" si="2"/>
        <v>0</v>
      </c>
      <c r="O16" s="8">
        <v>0</v>
      </c>
      <c r="P16" s="9">
        <f t="shared" si="6"/>
        <v>0</v>
      </c>
    </row>
    <row r="17" spans="1:16" ht="15" customHeight="1" x14ac:dyDescent="0.3">
      <c r="A17" s="7" t="s">
        <v>11</v>
      </c>
      <c r="B17" s="8">
        <v>60</v>
      </c>
      <c r="C17" s="8">
        <v>55</v>
      </c>
      <c r="D17" s="8">
        <v>0</v>
      </c>
      <c r="E17" s="8">
        <f t="shared" si="3"/>
        <v>55</v>
      </c>
      <c r="F17" s="9">
        <f t="shared" si="4"/>
        <v>0.91666666666666663</v>
      </c>
      <c r="G17" s="8">
        <v>0</v>
      </c>
      <c r="H17" s="9">
        <f t="shared" si="5"/>
        <v>0</v>
      </c>
      <c r="I17" s="8">
        <v>0</v>
      </c>
      <c r="J17" s="8">
        <v>0</v>
      </c>
      <c r="K17" s="8">
        <f t="shared" si="7"/>
        <v>0</v>
      </c>
      <c r="L17" s="9">
        <f t="shared" si="0"/>
        <v>0</v>
      </c>
      <c r="M17" s="8">
        <f t="shared" si="1"/>
        <v>0</v>
      </c>
      <c r="N17" s="9">
        <f t="shared" si="2"/>
        <v>0</v>
      </c>
      <c r="O17" s="8">
        <v>0</v>
      </c>
      <c r="P17" s="9">
        <f t="shared" si="6"/>
        <v>0</v>
      </c>
    </row>
    <row r="18" spans="1:16" ht="15" customHeight="1" x14ac:dyDescent="0.3">
      <c r="A18" s="7" t="s">
        <v>12</v>
      </c>
      <c r="B18" s="8">
        <v>3300</v>
      </c>
      <c r="C18" s="8">
        <v>2980</v>
      </c>
      <c r="D18" s="8">
        <v>225</v>
      </c>
      <c r="E18" s="8">
        <f t="shared" si="3"/>
        <v>3205</v>
      </c>
      <c r="F18" s="9">
        <f t="shared" si="4"/>
        <v>0.97121212121212119</v>
      </c>
      <c r="G18" s="8">
        <v>50</v>
      </c>
      <c r="H18" s="9">
        <f t="shared" si="5"/>
        <v>1.5151515151515152E-2</v>
      </c>
      <c r="I18" s="8">
        <v>20</v>
      </c>
      <c r="J18" s="8">
        <v>0</v>
      </c>
      <c r="K18" s="8">
        <f t="shared" si="7"/>
        <v>20</v>
      </c>
      <c r="L18" s="9">
        <f t="shared" si="0"/>
        <v>6.0606060606060606E-3</v>
      </c>
      <c r="M18" s="8">
        <f t="shared" si="1"/>
        <v>70</v>
      </c>
      <c r="N18" s="9">
        <f t="shared" si="2"/>
        <v>2.1212121212121213E-2</v>
      </c>
      <c r="O18" s="8">
        <v>20</v>
      </c>
      <c r="P18" s="9">
        <f t="shared" si="6"/>
        <v>6.0606060606060606E-3</v>
      </c>
    </row>
    <row r="19" spans="1:16" ht="15" customHeight="1" x14ac:dyDescent="0.3">
      <c r="A19" s="7" t="s">
        <v>13</v>
      </c>
      <c r="B19" s="8">
        <v>3460</v>
      </c>
      <c r="C19" s="8">
        <v>3195</v>
      </c>
      <c r="D19" s="8">
        <v>95</v>
      </c>
      <c r="E19" s="8">
        <f t="shared" si="3"/>
        <v>3290</v>
      </c>
      <c r="F19" s="9">
        <f t="shared" si="4"/>
        <v>0.95086705202312138</v>
      </c>
      <c r="G19" s="8">
        <v>30</v>
      </c>
      <c r="H19" s="9">
        <f t="shared" si="5"/>
        <v>8.670520231213872E-3</v>
      </c>
      <c r="I19" s="8">
        <v>75</v>
      </c>
      <c r="J19" s="8">
        <v>0</v>
      </c>
      <c r="K19" s="8">
        <f t="shared" si="7"/>
        <v>75</v>
      </c>
      <c r="L19" s="9">
        <f t="shared" si="0"/>
        <v>2.1676300578034682E-2</v>
      </c>
      <c r="M19" s="8">
        <f t="shared" si="1"/>
        <v>105</v>
      </c>
      <c r="N19" s="9">
        <f t="shared" si="2"/>
        <v>3.0346820809248554E-2</v>
      </c>
      <c r="O19" s="8">
        <v>65</v>
      </c>
      <c r="P19" s="9">
        <f t="shared" si="6"/>
        <v>1.8786127167630059E-2</v>
      </c>
    </row>
    <row r="20" spans="1:16" ht="15" customHeight="1" x14ac:dyDescent="0.3">
      <c r="A20" s="7" t="s">
        <v>14</v>
      </c>
      <c r="B20" s="8">
        <v>1390</v>
      </c>
      <c r="C20" s="8">
        <v>1325</v>
      </c>
      <c r="D20" s="8">
        <v>25</v>
      </c>
      <c r="E20" s="8">
        <f t="shared" si="3"/>
        <v>1350</v>
      </c>
      <c r="F20" s="9">
        <f t="shared" si="4"/>
        <v>0.97122302158273377</v>
      </c>
      <c r="G20" s="8">
        <v>0</v>
      </c>
      <c r="H20" s="9">
        <f t="shared" si="5"/>
        <v>0</v>
      </c>
      <c r="I20" s="8">
        <v>20</v>
      </c>
      <c r="J20" s="8">
        <v>0</v>
      </c>
      <c r="K20" s="8">
        <f t="shared" si="7"/>
        <v>20</v>
      </c>
      <c r="L20" s="9">
        <f t="shared" si="0"/>
        <v>1.4388489208633094E-2</v>
      </c>
      <c r="M20" s="8">
        <f t="shared" si="1"/>
        <v>20</v>
      </c>
      <c r="N20" s="9">
        <f t="shared" si="2"/>
        <v>1.4388489208633094E-2</v>
      </c>
      <c r="O20" s="8">
        <v>0</v>
      </c>
      <c r="P20" s="9">
        <f t="shared" si="6"/>
        <v>0</v>
      </c>
    </row>
    <row r="21" spans="1:16" ht="15" customHeight="1" x14ac:dyDescent="0.3">
      <c r="A21" s="7" t="s">
        <v>15</v>
      </c>
      <c r="B21" s="8">
        <v>2770</v>
      </c>
      <c r="C21" s="8">
        <v>2575</v>
      </c>
      <c r="D21" s="8">
        <v>65</v>
      </c>
      <c r="E21" s="8">
        <f t="shared" si="3"/>
        <v>2640</v>
      </c>
      <c r="F21" s="9">
        <f t="shared" si="4"/>
        <v>0.95306859205776173</v>
      </c>
      <c r="G21" s="8">
        <v>25</v>
      </c>
      <c r="H21" s="9">
        <f t="shared" si="5"/>
        <v>9.0252707581227436E-3</v>
      </c>
      <c r="I21" s="8">
        <v>60</v>
      </c>
      <c r="J21" s="8">
        <v>30</v>
      </c>
      <c r="K21" s="8">
        <f t="shared" si="7"/>
        <v>90</v>
      </c>
      <c r="L21" s="9">
        <f t="shared" si="0"/>
        <v>3.2490974729241874E-2</v>
      </c>
      <c r="M21" s="8">
        <f t="shared" si="1"/>
        <v>115</v>
      </c>
      <c r="N21" s="9">
        <f t="shared" si="2"/>
        <v>4.1516245487364621E-2</v>
      </c>
      <c r="O21" s="8">
        <v>0</v>
      </c>
      <c r="P21" s="9">
        <f t="shared" si="6"/>
        <v>0</v>
      </c>
    </row>
    <row r="22" spans="1:16" ht="15" customHeight="1" x14ac:dyDescent="0.3">
      <c r="A22" s="7" t="s">
        <v>16</v>
      </c>
      <c r="B22" s="8">
        <v>3885</v>
      </c>
      <c r="C22" s="8">
        <v>3595</v>
      </c>
      <c r="D22" s="8">
        <v>165</v>
      </c>
      <c r="E22" s="8">
        <f t="shared" si="3"/>
        <v>3760</v>
      </c>
      <c r="F22" s="9">
        <f t="shared" si="4"/>
        <v>0.96782496782496785</v>
      </c>
      <c r="G22" s="8">
        <v>65</v>
      </c>
      <c r="H22" s="9">
        <f t="shared" si="5"/>
        <v>1.6731016731016731E-2</v>
      </c>
      <c r="I22" s="8">
        <v>50</v>
      </c>
      <c r="J22" s="8">
        <v>0</v>
      </c>
      <c r="K22" s="8">
        <f t="shared" si="7"/>
        <v>50</v>
      </c>
      <c r="L22" s="9">
        <f t="shared" si="0"/>
        <v>1.2870012870012869E-2</v>
      </c>
      <c r="M22" s="8">
        <f t="shared" si="1"/>
        <v>115</v>
      </c>
      <c r="N22" s="9">
        <f t="shared" si="2"/>
        <v>2.9601029601029602E-2</v>
      </c>
      <c r="O22" s="8">
        <v>0</v>
      </c>
      <c r="P22" s="9">
        <f t="shared" si="6"/>
        <v>0</v>
      </c>
    </row>
    <row r="23" spans="1:16" ht="15" customHeight="1" x14ac:dyDescent="0.3">
      <c r="A23" s="16" t="s">
        <v>17</v>
      </c>
      <c r="B23" s="17">
        <f>SUM(B24:B31)</f>
        <v>12715</v>
      </c>
      <c r="C23" s="17">
        <v>11030</v>
      </c>
      <c r="D23" s="17">
        <v>655</v>
      </c>
      <c r="E23" s="17">
        <f t="shared" si="3"/>
        <v>11685</v>
      </c>
      <c r="F23" s="18">
        <f t="shared" si="4"/>
        <v>0.91899331498230441</v>
      </c>
      <c r="G23" s="17">
        <v>345</v>
      </c>
      <c r="H23" s="18">
        <f t="shared" si="5"/>
        <v>2.7133307117577665E-2</v>
      </c>
      <c r="I23" s="17">
        <f>SUM(I24:I31)</f>
        <v>500</v>
      </c>
      <c r="J23" s="17">
        <f>SUM(J24:J31)</f>
        <v>30</v>
      </c>
      <c r="K23" s="17">
        <f>SUM(K24:K31)</f>
        <v>530</v>
      </c>
      <c r="L23" s="18">
        <f t="shared" si="0"/>
        <v>4.1683051513959887E-2</v>
      </c>
      <c r="M23" s="17">
        <f t="shared" si="1"/>
        <v>875</v>
      </c>
      <c r="N23" s="18">
        <f t="shared" si="2"/>
        <v>6.8816358631537553E-2</v>
      </c>
      <c r="O23" s="17">
        <v>105</v>
      </c>
      <c r="P23" s="18">
        <f t="shared" si="6"/>
        <v>8.2579630357845057E-3</v>
      </c>
    </row>
    <row r="24" spans="1:16" ht="15" customHeight="1" x14ac:dyDescent="0.3">
      <c r="A24" s="7" t="s">
        <v>18</v>
      </c>
      <c r="B24" s="27">
        <v>1595</v>
      </c>
      <c r="C24" s="8">
        <v>1330</v>
      </c>
      <c r="D24" s="8">
        <v>40</v>
      </c>
      <c r="E24" s="8">
        <f t="shared" si="3"/>
        <v>1370</v>
      </c>
      <c r="F24" s="9">
        <f t="shared" si="4"/>
        <v>0.85893416927899691</v>
      </c>
      <c r="G24" s="8">
        <v>0</v>
      </c>
      <c r="H24" s="9">
        <f t="shared" si="5"/>
        <v>0</v>
      </c>
      <c r="I24" s="8">
        <v>190</v>
      </c>
      <c r="J24" s="8">
        <v>0</v>
      </c>
      <c r="K24" s="8">
        <f t="shared" si="7"/>
        <v>190</v>
      </c>
      <c r="L24" s="9">
        <f t="shared" si="0"/>
        <v>0.11912225705329153</v>
      </c>
      <c r="M24" s="8">
        <f t="shared" si="1"/>
        <v>190</v>
      </c>
      <c r="N24" s="9">
        <f t="shared" si="2"/>
        <v>0.11912225705329153</v>
      </c>
      <c r="O24" s="8">
        <v>15</v>
      </c>
      <c r="P24" s="9">
        <f t="shared" si="6"/>
        <v>9.4043887147335428E-3</v>
      </c>
    </row>
    <row r="25" spans="1:16" ht="15" customHeight="1" x14ac:dyDescent="0.3">
      <c r="A25" s="7" t="s">
        <v>19</v>
      </c>
      <c r="B25" s="8">
        <v>3375</v>
      </c>
      <c r="C25" s="8">
        <v>2845</v>
      </c>
      <c r="D25" s="8">
        <v>220</v>
      </c>
      <c r="E25" s="8">
        <f t="shared" si="3"/>
        <v>3065</v>
      </c>
      <c r="F25" s="9">
        <f t="shared" si="4"/>
        <v>0.90814814814814815</v>
      </c>
      <c r="G25" s="8">
        <v>200</v>
      </c>
      <c r="H25" s="9">
        <f t="shared" si="5"/>
        <v>5.9259259259259262E-2</v>
      </c>
      <c r="I25" s="8">
        <v>60</v>
      </c>
      <c r="J25" s="8">
        <v>20</v>
      </c>
      <c r="K25" s="8">
        <f t="shared" si="7"/>
        <v>80</v>
      </c>
      <c r="L25" s="9">
        <f t="shared" si="0"/>
        <v>2.3703703703703703E-2</v>
      </c>
      <c r="M25" s="8">
        <f t="shared" si="1"/>
        <v>280</v>
      </c>
      <c r="N25" s="9">
        <f t="shared" si="2"/>
        <v>8.2962962962962961E-2</v>
      </c>
      <c r="O25" s="8">
        <v>25</v>
      </c>
      <c r="P25" s="9">
        <f t="shared" si="6"/>
        <v>7.4074074074074077E-3</v>
      </c>
    </row>
    <row r="26" spans="1:16" ht="15" customHeight="1" x14ac:dyDescent="0.3">
      <c r="A26" s="7" t="s">
        <v>20</v>
      </c>
      <c r="B26" s="8">
        <v>1960</v>
      </c>
      <c r="C26" s="8">
        <v>1870</v>
      </c>
      <c r="D26" s="8">
        <v>50</v>
      </c>
      <c r="E26" s="8">
        <f t="shared" si="3"/>
        <v>1920</v>
      </c>
      <c r="F26" s="9">
        <f t="shared" si="4"/>
        <v>0.97959183673469385</v>
      </c>
      <c r="G26" s="8">
        <v>30</v>
      </c>
      <c r="H26" s="9">
        <f t="shared" si="5"/>
        <v>1.5306122448979591E-2</v>
      </c>
      <c r="I26" s="8">
        <v>0</v>
      </c>
      <c r="J26" s="8">
        <v>0</v>
      </c>
      <c r="K26" s="8">
        <f t="shared" si="7"/>
        <v>0</v>
      </c>
      <c r="L26" s="9">
        <f t="shared" si="0"/>
        <v>0</v>
      </c>
      <c r="M26" s="8">
        <f t="shared" si="1"/>
        <v>30</v>
      </c>
      <c r="N26" s="9">
        <f t="shared" si="2"/>
        <v>1.5306122448979591E-2</v>
      </c>
      <c r="O26" s="8">
        <v>0</v>
      </c>
      <c r="P26" s="9">
        <f t="shared" si="6"/>
        <v>0</v>
      </c>
    </row>
    <row r="27" spans="1:16" ht="15" customHeight="1" x14ac:dyDescent="0.3">
      <c r="A27" s="7" t="s">
        <v>21</v>
      </c>
      <c r="B27" s="8">
        <v>1925</v>
      </c>
      <c r="C27" s="8">
        <v>1655</v>
      </c>
      <c r="D27" s="8">
        <v>135</v>
      </c>
      <c r="E27" s="8">
        <f t="shared" si="3"/>
        <v>1790</v>
      </c>
      <c r="F27" s="9">
        <f t="shared" si="4"/>
        <v>0.92987012987012985</v>
      </c>
      <c r="G27" s="8">
        <v>80</v>
      </c>
      <c r="H27" s="9">
        <f t="shared" si="5"/>
        <v>4.1558441558441558E-2</v>
      </c>
      <c r="I27" s="8">
        <v>25</v>
      </c>
      <c r="J27" s="8">
        <v>10</v>
      </c>
      <c r="K27" s="8">
        <f t="shared" si="7"/>
        <v>35</v>
      </c>
      <c r="L27" s="9">
        <f t="shared" si="0"/>
        <v>1.8181818181818181E-2</v>
      </c>
      <c r="M27" s="8">
        <f t="shared" si="1"/>
        <v>115</v>
      </c>
      <c r="N27" s="9">
        <f t="shared" si="2"/>
        <v>5.9740259740259739E-2</v>
      </c>
      <c r="O27" s="8">
        <v>20</v>
      </c>
      <c r="P27" s="9">
        <f t="shared" si="6"/>
        <v>1.038961038961039E-2</v>
      </c>
    </row>
    <row r="28" spans="1:16" ht="15" customHeight="1" x14ac:dyDescent="0.3">
      <c r="A28" s="7" t="s">
        <v>22</v>
      </c>
      <c r="B28" s="28">
        <v>1180</v>
      </c>
      <c r="C28" s="8">
        <v>965</v>
      </c>
      <c r="D28" s="8">
        <v>50</v>
      </c>
      <c r="E28" s="8">
        <f t="shared" si="3"/>
        <v>1015</v>
      </c>
      <c r="F28" s="9">
        <f t="shared" si="4"/>
        <v>0.86016949152542377</v>
      </c>
      <c r="G28" s="8">
        <v>0</v>
      </c>
      <c r="H28" s="9">
        <f t="shared" si="5"/>
        <v>0</v>
      </c>
      <c r="I28" s="8">
        <v>115</v>
      </c>
      <c r="J28" s="8">
        <v>0</v>
      </c>
      <c r="K28" s="8">
        <f t="shared" si="7"/>
        <v>115</v>
      </c>
      <c r="L28" s="9">
        <f t="shared" si="0"/>
        <v>9.7457627118644072E-2</v>
      </c>
      <c r="M28" s="8">
        <f t="shared" si="1"/>
        <v>115</v>
      </c>
      <c r="N28" s="9">
        <f t="shared" si="2"/>
        <v>9.7457627118644072E-2</v>
      </c>
      <c r="O28" s="8">
        <v>20</v>
      </c>
      <c r="P28" s="9">
        <f t="shared" si="6"/>
        <v>1.6949152542372881E-2</v>
      </c>
    </row>
    <row r="29" spans="1:16" ht="15" customHeight="1" x14ac:dyDescent="0.3">
      <c r="A29" s="7" t="s">
        <v>23</v>
      </c>
      <c r="B29" s="27">
        <v>1385</v>
      </c>
      <c r="C29" s="8">
        <v>1210</v>
      </c>
      <c r="D29" s="8">
        <v>105</v>
      </c>
      <c r="E29" s="8">
        <f t="shared" si="3"/>
        <v>1315</v>
      </c>
      <c r="F29" s="9">
        <f t="shared" si="4"/>
        <v>0.94945848375451258</v>
      </c>
      <c r="G29" s="8">
        <v>0</v>
      </c>
      <c r="H29" s="9">
        <f t="shared" si="5"/>
        <v>0</v>
      </c>
      <c r="I29" s="8">
        <v>60</v>
      </c>
      <c r="J29" s="8">
        <v>0</v>
      </c>
      <c r="K29" s="8">
        <f t="shared" si="7"/>
        <v>60</v>
      </c>
      <c r="L29" s="9">
        <f t="shared" si="0"/>
        <v>4.3321299638989168E-2</v>
      </c>
      <c r="M29" s="8">
        <f t="shared" si="1"/>
        <v>60</v>
      </c>
      <c r="N29" s="9">
        <f t="shared" si="2"/>
        <v>4.3321299638989168E-2</v>
      </c>
      <c r="O29" s="8">
        <v>0</v>
      </c>
      <c r="P29" s="9">
        <f t="shared" si="6"/>
        <v>0</v>
      </c>
    </row>
    <row r="30" spans="1:16" ht="15" customHeight="1" x14ac:dyDescent="0.3">
      <c r="A30" s="7" t="s">
        <v>24</v>
      </c>
      <c r="B30" s="28">
        <v>640</v>
      </c>
      <c r="C30" s="8">
        <v>595</v>
      </c>
      <c r="D30" s="8">
        <v>0</v>
      </c>
      <c r="E30" s="8">
        <f t="shared" si="3"/>
        <v>595</v>
      </c>
      <c r="F30" s="9">
        <f t="shared" si="4"/>
        <v>0.9296875</v>
      </c>
      <c r="G30" s="8">
        <v>0</v>
      </c>
      <c r="H30" s="9">
        <f t="shared" si="5"/>
        <v>0</v>
      </c>
      <c r="I30" s="8">
        <v>0</v>
      </c>
      <c r="J30" s="8">
        <v>0</v>
      </c>
      <c r="K30" s="8">
        <f t="shared" si="7"/>
        <v>0</v>
      </c>
      <c r="L30" s="9">
        <f t="shared" si="0"/>
        <v>0</v>
      </c>
      <c r="M30" s="8">
        <f t="shared" si="1"/>
        <v>0</v>
      </c>
      <c r="N30" s="9">
        <f t="shared" si="2"/>
        <v>0</v>
      </c>
      <c r="O30" s="8">
        <v>0</v>
      </c>
      <c r="P30" s="9">
        <f t="shared" si="6"/>
        <v>0</v>
      </c>
    </row>
    <row r="31" spans="1:16" ht="15" customHeight="1" x14ac:dyDescent="0.3">
      <c r="A31" s="7" t="s">
        <v>25</v>
      </c>
      <c r="B31" s="28">
        <v>655</v>
      </c>
      <c r="C31" s="8">
        <v>560</v>
      </c>
      <c r="D31" s="8">
        <v>40</v>
      </c>
      <c r="E31" s="8">
        <f t="shared" si="3"/>
        <v>600</v>
      </c>
      <c r="F31" s="9">
        <f t="shared" si="4"/>
        <v>0.91603053435114501</v>
      </c>
      <c r="G31" s="8">
        <v>0</v>
      </c>
      <c r="H31" s="9">
        <f t="shared" si="5"/>
        <v>0</v>
      </c>
      <c r="I31" s="8">
        <v>50</v>
      </c>
      <c r="J31" s="8">
        <v>0</v>
      </c>
      <c r="K31" s="8">
        <f t="shared" si="7"/>
        <v>50</v>
      </c>
      <c r="L31" s="9">
        <f t="shared" si="0"/>
        <v>7.6335877862595422E-2</v>
      </c>
      <c r="M31" s="8">
        <f t="shared" si="1"/>
        <v>50</v>
      </c>
      <c r="N31" s="9">
        <f t="shared" si="2"/>
        <v>7.6335877862595422E-2</v>
      </c>
      <c r="O31" s="8">
        <v>0</v>
      </c>
      <c r="P31" s="9">
        <f t="shared" si="6"/>
        <v>0</v>
      </c>
    </row>
    <row r="32" spans="1:16" ht="15" customHeight="1" x14ac:dyDescent="0.3">
      <c r="A32" s="19" t="s">
        <v>26</v>
      </c>
      <c r="B32" s="20">
        <v>2705</v>
      </c>
      <c r="C32" s="20">
        <v>2430</v>
      </c>
      <c r="D32" s="20">
        <v>90</v>
      </c>
      <c r="E32" s="20">
        <f t="shared" si="3"/>
        <v>2520</v>
      </c>
      <c r="F32" s="21">
        <f t="shared" si="4"/>
        <v>0.93160813308687618</v>
      </c>
      <c r="G32" s="20">
        <v>30</v>
      </c>
      <c r="H32" s="21">
        <f t="shared" si="5"/>
        <v>1.1090573012939002E-2</v>
      </c>
      <c r="I32" s="20">
        <v>125</v>
      </c>
      <c r="J32" s="20">
        <v>15</v>
      </c>
      <c r="K32" s="20">
        <f>SUM(I32:J32)</f>
        <v>140</v>
      </c>
      <c r="L32" s="21">
        <f t="shared" si="0"/>
        <v>5.1756007393715345E-2</v>
      </c>
      <c r="M32" s="20">
        <f t="shared" si="1"/>
        <v>170</v>
      </c>
      <c r="N32" s="21">
        <f t="shared" si="2"/>
        <v>6.2846580406654348E-2</v>
      </c>
      <c r="O32" s="20">
        <v>10</v>
      </c>
      <c r="P32" s="21">
        <f t="shared" si="6"/>
        <v>3.6968576709796672E-3</v>
      </c>
    </row>
    <row r="33" spans="1:31" ht="15" customHeight="1" x14ac:dyDescent="0.3">
      <c r="A33" s="7" t="s">
        <v>27</v>
      </c>
      <c r="B33" s="8">
        <v>310</v>
      </c>
      <c r="C33" s="8">
        <v>270</v>
      </c>
      <c r="D33" s="8">
        <v>0</v>
      </c>
      <c r="E33" s="8">
        <f t="shared" si="3"/>
        <v>270</v>
      </c>
      <c r="F33" s="9">
        <f t="shared" si="4"/>
        <v>0.87096774193548387</v>
      </c>
      <c r="G33" s="8">
        <v>0</v>
      </c>
      <c r="H33" s="9">
        <f t="shared" si="5"/>
        <v>0</v>
      </c>
      <c r="I33" s="8">
        <v>30</v>
      </c>
      <c r="J33" s="8">
        <v>0</v>
      </c>
      <c r="K33" s="8">
        <f t="shared" si="7"/>
        <v>30</v>
      </c>
      <c r="L33" s="9">
        <f t="shared" si="0"/>
        <v>9.6774193548387094E-2</v>
      </c>
      <c r="M33" s="8">
        <f t="shared" si="1"/>
        <v>30</v>
      </c>
      <c r="N33" s="9">
        <f t="shared" si="2"/>
        <v>9.6774193548387094E-2</v>
      </c>
      <c r="O33" s="8">
        <v>0</v>
      </c>
      <c r="P33" s="9">
        <f t="shared" si="6"/>
        <v>0</v>
      </c>
    </row>
    <row r="34" spans="1:31" ht="15" customHeight="1" x14ac:dyDescent="0.3">
      <c r="A34" s="7" t="s">
        <v>28</v>
      </c>
      <c r="B34" s="8">
        <v>440</v>
      </c>
      <c r="C34" s="8">
        <v>410</v>
      </c>
      <c r="D34" s="8">
        <v>20</v>
      </c>
      <c r="E34" s="8">
        <f t="shared" si="3"/>
        <v>430</v>
      </c>
      <c r="F34" s="9">
        <f t="shared" si="4"/>
        <v>0.97727272727272729</v>
      </c>
      <c r="G34" s="8">
        <v>0</v>
      </c>
      <c r="H34" s="9">
        <f t="shared" si="5"/>
        <v>0</v>
      </c>
      <c r="I34" s="8">
        <v>0</v>
      </c>
      <c r="J34" s="8">
        <v>0</v>
      </c>
      <c r="K34" s="8">
        <f t="shared" si="7"/>
        <v>0</v>
      </c>
      <c r="L34" s="9">
        <f t="shared" si="0"/>
        <v>0</v>
      </c>
      <c r="M34" s="8">
        <f t="shared" si="1"/>
        <v>0</v>
      </c>
      <c r="N34" s="9">
        <f t="shared" si="2"/>
        <v>0</v>
      </c>
      <c r="O34" s="8">
        <v>0</v>
      </c>
      <c r="P34" s="9">
        <f t="shared" si="6"/>
        <v>0</v>
      </c>
    </row>
    <row r="35" spans="1:31" ht="15" customHeight="1" x14ac:dyDescent="0.3">
      <c r="A35" s="7" t="s">
        <v>29</v>
      </c>
      <c r="B35" s="8" t="s">
        <v>37</v>
      </c>
      <c r="C35" s="8" t="s">
        <v>37</v>
      </c>
      <c r="D35" s="8" t="s">
        <v>37</v>
      </c>
      <c r="E35" s="8" t="s">
        <v>37</v>
      </c>
      <c r="F35" s="8" t="s">
        <v>37</v>
      </c>
      <c r="G35" s="8" t="s">
        <v>37</v>
      </c>
      <c r="H35" s="9" t="s">
        <v>37</v>
      </c>
      <c r="I35" s="8" t="s">
        <v>37</v>
      </c>
      <c r="J35" s="8" t="s">
        <v>37</v>
      </c>
      <c r="K35" s="8" t="s">
        <v>37</v>
      </c>
      <c r="L35" s="9" t="s">
        <v>37</v>
      </c>
      <c r="M35" s="9" t="s">
        <v>37</v>
      </c>
      <c r="N35" s="9" t="s">
        <v>37</v>
      </c>
      <c r="O35" s="8" t="s">
        <v>37</v>
      </c>
      <c r="P35" s="8" t="s">
        <v>37</v>
      </c>
    </row>
    <row r="36" spans="1:31" ht="15" customHeight="1" x14ac:dyDescent="0.3">
      <c r="A36" s="7" t="s">
        <v>30</v>
      </c>
      <c r="B36" s="8" t="s">
        <v>37</v>
      </c>
      <c r="C36" s="8" t="s">
        <v>37</v>
      </c>
      <c r="D36" s="8" t="s">
        <v>37</v>
      </c>
      <c r="E36" s="8" t="s">
        <v>37</v>
      </c>
      <c r="F36" s="8" t="s">
        <v>37</v>
      </c>
      <c r="G36" s="8" t="s">
        <v>37</v>
      </c>
      <c r="H36" s="9" t="s">
        <v>37</v>
      </c>
      <c r="I36" s="8" t="s">
        <v>37</v>
      </c>
      <c r="J36" s="8" t="s">
        <v>37</v>
      </c>
      <c r="K36" s="8" t="s">
        <v>37</v>
      </c>
      <c r="L36" s="9" t="s">
        <v>37</v>
      </c>
      <c r="M36" s="9" t="s">
        <v>37</v>
      </c>
      <c r="N36" s="9" t="s">
        <v>37</v>
      </c>
      <c r="O36" s="8" t="s">
        <v>37</v>
      </c>
      <c r="P36" s="8" t="s">
        <v>37</v>
      </c>
    </row>
    <row r="37" spans="1:31" ht="15" customHeight="1" x14ac:dyDescent="0.3">
      <c r="A37" s="7" t="s">
        <v>31</v>
      </c>
      <c r="B37" s="8">
        <v>710</v>
      </c>
      <c r="C37" s="8">
        <v>640</v>
      </c>
      <c r="D37" s="8">
        <v>20</v>
      </c>
      <c r="E37" s="8">
        <f t="shared" si="3"/>
        <v>660</v>
      </c>
      <c r="F37" s="9">
        <f t="shared" si="4"/>
        <v>0.92957746478873238</v>
      </c>
      <c r="G37" s="8">
        <v>0</v>
      </c>
      <c r="H37" s="9">
        <f t="shared" si="5"/>
        <v>0</v>
      </c>
      <c r="I37" s="8">
        <v>35</v>
      </c>
      <c r="J37" s="8">
        <v>0</v>
      </c>
      <c r="K37" s="8">
        <f t="shared" si="7"/>
        <v>35</v>
      </c>
      <c r="L37" s="9">
        <f>K37/B37</f>
        <v>4.9295774647887321E-2</v>
      </c>
      <c r="M37" s="8">
        <f>G37+K37</f>
        <v>35</v>
      </c>
      <c r="N37" s="9">
        <f>M37/B37</f>
        <v>4.9295774647887321E-2</v>
      </c>
      <c r="O37" s="8">
        <v>0</v>
      </c>
      <c r="P37" s="9">
        <f t="shared" si="6"/>
        <v>0</v>
      </c>
    </row>
    <row r="38" spans="1:31" ht="15" customHeight="1" x14ac:dyDescent="0.3">
      <c r="A38" s="7" t="s">
        <v>32</v>
      </c>
      <c r="B38" s="8">
        <v>735</v>
      </c>
      <c r="C38" s="8">
        <v>640</v>
      </c>
      <c r="D38" s="8">
        <v>40</v>
      </c>
      <c r="E38" s="8">
        <f t="shared" si="3"/>
        <v>680</v>
      </c>
      <c r="F38" s="9">
        <f t="shared" si="4"/>
        <v>0.92517006802721091</v>
      </c>
      <c r="G38" s="8">
        <v>0</v>
      </c>
      <c r="H38" s="9">
        <f t="shared" si="5"/>
        <v>0</v>
      </c>
      <c r="I38" s="8">
        <v>40</v>
      </c>
      <c r="J38" s="8">
        <v>0</v>
      </c>
      <c r="K38" s="8">
        <f t="shared" si="7"/>
        <v>40</v>
      </c>
      <c r="L38" s="9">
        <f>K38/B38</f>
        <v>5.4421768707482991E-2</v>
      </c>
      <c r="M38" s="8">
        <f>G38+K38</f>
        <v>40</v>
      </c>
      <c r="N38" s="9">
        <f>M38/B38</f>
        <v>5.4421768707482991E-2</v>
      </c>
      <c r="O38" s="8">
        <v>0</v>
      </c>
      <c r="P38" s="9">
        <f t="shared" si="6"/>
        <v>0</v>
      </c>
    </row>
    <row r="39" spans="1:31" x14ac:dyDescent="0.3">
      <c r="A39" s="22" t="s">
        <v>33</v>
      </c>
      <c r="B39" s="23">
        <f>SUM(B32,B23,B13,B12,B8)</f>
        <v>384325</v>
      </c>
      <c r="C39" s="23">
        <f>C8+C12+C13+C23+C32</f>
        <v>292650</v>
      </c>
      <c r="D39" s="23">
        <f>D8+D12+D13+D23+D32</f>
        <v>15765</v>
      </c>
      <c r="E39" s="23">
        <f t="shared" si="3"/>
        <v>308415</v>
      </c>
      <c r="F39" s="24">
        <f t="shared" si="4"/>
        <v>0.80248487608144148</v>
      </c>
      <c r="G39" s="23">
        <f>G8+G12+G13+G23+G32</f>
        <v>43910</v>
      </c>
      <c r="H39" s="24">
        <f t="shared" si="5"/>
        <v>0.11425226045664477</v>
      </c>
      <c r="I39" s="23">
        <f>I8+I12+I13+I23+I32</f>
        <v>24175</v>
      </c>
      <c r="J39" s="23">
        <f>J8+J12+J13+J23+J32</f>
        <v>4830</v>
      </c>
      <c r="K39" s="23">
        <f t="shared" si="7"/>
        <v>29005</v>
      </c>
      <c r="L39" s="24">
        <f>K39/B39</f>
        <v>7.5469979834775255E-2</v>
      </c>
      <c r="M39" s="23">
        <f>G39+K39</f>
        <v>72915</v>
      </c>
      <c r="N39" s="24">
        <f>M39/B39</f>
        <v>0.18972224029142001</v>
      </c>
      <c r="O39" s="23">
        <f>O8+O12+O13+O23+O32</f>
        <v>2885</v>
      </c>
      <c r="P39" s="24">
        <f t="shared" si="6"/>
        <v>7.5066675339881608E-3</v>
      </c>
    </row>
    <row r="40" spans="1:31" s="26" customFormat="1" x14ac:dyDescent="0.3">
      <c r="A40" s="152" t="s">
        <v>47</v>
      </c>
      <c r="B40" s="153"/>
      <c r="C40" s="153"/>
      <c r="D40" s="153"/>
      <c r="E40" s="153"/>
      <c r="F40" s="153"/>
      <c r="G40" s="153"/>
      <c r="H40" s="153"/>
      <c r="I40" s="153"/>
      <c r="J40" s="153"/>
      <c r="K40" s="153"/>
      <c r="L40" s="153"/>
      <c r="M40" s="153"/>
      <c r="N40" s="153"/>
      <c r="O40" s="153"/>
      <c r="P40" s="153"/>
    </row>
    <row r="41" spans="1:31" ht="12" customHeight="1" x14ac:dyDescent="0.3">
      <c r="A41" s="33" t="s">
        <v>48</v>
      </c>
      <c r="B41" s="33"/>
      <c r="C41" s="34"/>
      <c r="D41" s="34"/>
      <c r="E41"/>
      <c r="F41"/>
      <c r="G41"/>
      <c r="H41"/>
      <c r="I41" s="31"/>
      <c r="J41" s="31"/>
      <c r="K41"/>
      <c r="L41"/>
      <c r="M41"/>
      <c r="N41"/>
      <c r="O41"/>
      <c r="P41"/>
      <c r="Q41"/>
      <c r="R41"/>
      <c r="S41"/>
      <c r="T41"/>
      <c r="U41"/>
      <c r="V41"/>
      <c r="W41"/>
      <c r="X41"/>
      <c r="Y41"/>
      <c r="Z41"/>
      <c r="AA41"/>
      <c r="AB41"/>
      <c r="AC41"/>
      <c r="AD41"/>
      <c r="AE41"/>
    </row>
    <row r="42" spans="1:31" ht="28.5" customHeight="1" x14ac:dyDescent="0.3">
      <c r="A42" s="140" t="s">
        <v>49</v>
      </c>
      <c r="B42" s="141"/>
      <c r="C42" s="141"/>
      <c r="D42" s="141"/>
      <c r="E42" s="141"/>
      <c r="F42" s="141"/>
      <c r="G42" s="141"/>
      <c r="H42" s="141"/>
      <c r="I42" s="141"/>
      <c r="J42" s="141"/>
      <c r="K42" s="141"/>
      <c r="L42" s="141"/>
      <c r="M42" s="141"/>
      <c r="N42" s="141"/>
      <c r="O42" s="141"/>
      <c r="P42" s="141"/>
      <c r="Q42"/>
      <c r="R42"/>
      <c r="S42"/>
      <c r="T42"/>
      <c r="U42"/>
      <c r="V42"/>
      <c r="W42"/>
      <c r="X42"/>
      <c r="Y42"/>
      <c r="Z42"/>
      <c r="AA42"/>
      <c r="AB42"/>
      <c r="AC42"/>
      <c r="AD42"/>
      <c r="AE42"/>
    </row>
    <row r="43" spans="1:31" x14ac:dyDescent="0.3">
      <c r="A43" s="35"/>
      <c r="B43" s="35"/>
      <c r="C43" s="35"/>
      <c r="D43" s="32"/>
      <c r="E43"/>
      <c r="F43"/>
      <c r="G43"/>
      <c r="H43"/>
      <c r="I43"/>
      <c r="J43"/>
      <c r="K43"/>
      <c r="L43"/>
      <c r="M43"/>
      <c r="N43"/>
      <c r="O43"/>
      <c r="P43"/>
      <c r="Q43"/>
      <c r="R43"/>
      <c r="S43"/>
      <c r="T43"/>
      <c r="U43"/>
      <c r="V43"/>
      <c r="W43"/>
      <c r="X43"/>
      <c r="Y43"/>
      <c r="Z43"/>
      <c r="AA43"/>
      <c r="AB43"/>
      <c r="AC43"/>
      <c r="AD43"/>
      <c r="AE43"/>
    </row>
    <row r="44" spans="1:31" x14ac:dyDescent="0.3">
      <c r="A44" s="35"/>
      <c r="B44" s="35"/>
      <c r="C44" s="35"/>
      <c r="D44" s="32"/>
      <c r="E44"/>
      <c r="F44"/>
      <c r="G44"/>
      <c r="H44"/>
      <c r="I44"/>
      <c r="J44"/>
      <c r="K44"/>
      <c r="L44"/>
      <c r="M44"/>
      <c r="N44"/>
      <c r="O44"/>
      <c r="P44"/>
      <c r="Q44"/>
      <c r="R44"/>
      <c r="S44"/>
      <c r="T44"/>
      <c r="U44"/>
      <c r="V44"/>
      <c r="W44"/>
      <c r="X44"/>
      <c r="Y44"/>
      <c r="Z44"/>
      <c r="AA44"/>
      <c r="AB44"/>
      <c r="AC44"/>
      <c r="AD44"/>
      <c r="AE44"/>
    </row>
    <row r="45" spans="1:31" x14ac:dyDescent="0.3">
      <c r="A45" s="32"/>
      <c r="B45" s="32"/>
      <c r="C45" s="32"/>
      <c r="D45" s="32"/>
      <c r="E45"/>
      <c r="F45"/>
      <c r="G45"/>
      <c r="H45"/>
      <c r="I45"/>
      <c r="J45"/>
      <c r="K45"/>
      <c r="L45"/>
      <c r="M45"/>
      <c r="N45"/>
      <c r="O45"/>
      <c r="P45"/>
      <c r="Q45"/>
      <c r="R45"/>
      <c r="S45"/>
      <c r="T45"/>
      <c r="U45"/>
      <c r="V45"/>
      <c r="W45"/>
      <c r="X45"/>
      <c r="Y45"/>
      <c r="Z45"/>
      <c r="AA45"/>
      <c r="AB45"/>
      <c r="AC45"/>
      <c r="AD45"/>
      <c r="AE45"/>
    </row>
    <row r="46" spans="1:31" x14ac:dyDescent="0.3">
      <c r="B46"/>
      <c r="C46"/>
      <c r="D46"/>
      <c r="E46"/>
      <c r="F46"/>
      <c r="G46"/>
      <c r="H46"/>
      <c r="I46"/>
      <c r="J46"/>
      <c r="K46"/>
      <c r="L46"/>
      <c r="M46"/>
      <c r="N46"/>
      <c r="O46"/>
      <c r="P46"/>
      <c r="Q46"/>
      <c r="R46"/>
      <c r="S46"/>
      <c r="T46"/>
      <c r="U46"/>
      <c r="V46"/>
      <c r="W46"/>
      <c r="X46"/>
      <c r="Y46"/>
      <c r="Z46"/>
      <c r="AA46"/>
      <c r="AB46"/>
      <c r="AC46"/>
      <c r="AD46"/>
      <c r="AE46"/>
    </row>
    <row r="47" spans="1:31" x14ac:dyDescent="0.3">
      <c r="B47"/>
      <c r="C47"/>
      <c r="D47"/>
      <c r="E47"/>
      <c r="F47"/>
      <c r="G47"/>
      <c r="H47"/>
      <c r="I47"/>
      <c r="J47"/>
      <c r="K47"/>
      <c r="L47"/>
      <c r="M47"/>
      <c r="N47"/>
      <c r="O47"/>
      <c r="P47"/>
      <c r="Q47"/>
      <c r="R47"/>
      <c r="S47"/>
      <c r="T47"/>
      <c r="U47"/>
      <c r="V47"/>
      <c r="W47"/>
      <c r="X47"/>
      <c r="Y47"/>
      <c r="Z47"/>
      <c r="AA47"/>
      <c r="AB47"/>
      <c r="AC47"/>
      <c r="AD47"/>
      <c r="AE47"/>
    </row>
    <row r="48" spans="1:31" x14ac:dyDescent="0.3">
      <c r="B48"/>
      <c r="C48"/>
      <c r="D48"/>
      <c r="E48"/>
      <c r="F48"/>
      <c r="G48"/>
      <c r="H48"/>
      <c r="I48"/>
      <c r="J48"/>
      <c r="K48"/>
      <c r="L48"/>
      <c r="M48"/>
      <c r="N48"/>
      <c r="O48"/>
      <c r="P48"/>
      <c r="Q48"/>
      <c r="R48"/>
      <c r="S48"/>
      <c r="T48"/>
      <c r="U48"/>
      <c r="V48"/>
      <c r="W48"/>
      <c r="X48"/>
      <c r="Y48"/>
      <c r="Z48"/>
      <c r="AA48"/>
      <c r="AB48"/>
      <c r="AC48"/>
      <c r="AD48"/>
      <c r="AE48"/>
    </row>
    <row r="49" spans="2:31" x14ac:dyDescent="0.3">
      <c r="B49"/>
      <c r="C49"/>
      <c r="D49"/>
      <c r="E49"/>
      <c r="F49"/>
      <c r="G49"/>
      <c r="H49"/>
      <c r="I49"/>
      <c r="J49"/>
      <c r="K49"/>
      <c r="L49"/>
      <c r="M49"/>
      <c r="N49"/>
      <c r="O49"/>
      <c r="P49"/>
      <c r="Q49"/>
      <c r="R49"/>
      <c r="S49"/>
      <c r="T49"/>
      <c r="U49"/>
      <c r="V49"/>
      <c r="W49"/>
      <c r="X49"/>
      <c r="Y49"/>
      <c r="Z49"/>
      <c r="AA49"/>
      <c r="AB49"/>
      <c r="AC49"/>
      <c r="AD49"/>
      <c r="AE49"/>
    </row>
    <row r="50" spans="2:31" x14ac:dyDescent="0.3">
      <c r="B50"/>
      <c r="C50"/>
      <c r="D50"/>
      <c r="E50"/>
      <c r="F50"/>
      <c r="G50"/>
      <c r="H50"/>
      <c r="I50"/>
      <c r="J50"/>
      <c r="K50"/>
      <c r="L50"/>
      <c r="M50"/>
      <c r="N50"/>
      <c r="O50"/>
      <c r="P50"/>
      <c r="Q50"/>
      <c r="R50"/>
      <c r="S50"/>
      <c r="T50"/>
      <c r="U50"/>
      <c r="V50"/>
      <c r="W50"/>
      <c r="X50"/>
      <c r="Y50"/>
      <c r="Z50"/>
      <c r="AA50"/>
      <c r="AB50"/>
      <c r="AC50"/>
      <c r="AD50"/>
      <c r="AE50"/>
    </row>
    <row r="51" spans="2:31" x14ac:dyDescent="0.3">
      <c r="B51"/>
      <c r="C51"/>
      <c r="D51"/>
      <c r="E51"/>
      <c r="F51"/>
      <c r="G51"/>
      <c r="H51"/>
      <c r="I51"/>
      <c r="J51"/>
      <c r="K51"/>
      <c r="L51"/>
      <c r="M51"/>
      <c r="N51"/>
      <c r="O51"/>
      <c r="P51"/>
      <c r="Q51"/>
      <c r="R51"/>
      <c r="S51"/>
      <c r="T51"/>
      <c r="U51"/>
      <c r="V51"/>
      <c r="W51"/>
      <c r="X51"/>
      <c r="Y51"/>
      <c r="Z51"/>
      <c r="AA51"/>
      <c r="AB51"/>
      <c r="AC51"/>
      <c r="AD51"/>
      <c r="AE51"/>
    </row>
    <row r="52" spans="2:31" x14ac:dyDescent="0.3">
      <c r="B52"/>
      <c r="C52"/>
      <c r="D52"/>
      <c r="E52"/>
      <c r="F52"/>
      <c r="G52"/>
      <c r="H52"/>
      <c r="I52"/>
      <c r="J52"/>
      <c r="K52"/>
      <c r="L52"/>
      <c r="M52"/>
      <c r="N52"/>
      <c r="O52"/>
      <c r="P52"/>
      <c r="Q52"/>
      <c r="R52"/>
      <c r="S52"/>
      <c r="T52"/>
      <c r="U52"/>
      <c r="V52"/>
      <c r="W52"/>
      <c r="X52"/>
      <c r="Y52"/>
      <c r="Z52"/>
      <c r="AA52"/>
      <c r="AB52"/>
      <c r="AC52"/>
      <c r="AD52"/>
      <c r="AE52"/>
    </row>
    <row r="53" spans="2:31" x14ac:dyDescent="0.3">
      <c r="B53"/>
      <c r="C53"/>
      <c r="D53"/>
      <c r="E53"/>
      <c r="F53"/>
      <c r="G53"/>
      <c r="H53"/>
      <c r="I53"/>
      <c r="J53"/>
      <c r="K53"/>
      <c r="L53"/>
      <c r="M53"/>
      <c r="N53"/>
      <c r="O53"/>
      <c r="P53"/>
      <c r="Q53"/>
      <c r="R53"/>
      <c r="S53"/>
      <c r="T53"/>
      <c r="U53"/>
      <c r="V53"/>
      <c r="W53"/>
      <c r="X53"/>
      <c r="Y53"/>
      <c r="Z53"/>
      <c r="AA53"/>
      <c r="AB53"/>
      <c r="AC53"/>
      <c r="AD53"/>
      <c r="AE53"/>
    </row>
    <row r="54" spans="2:31" x14ac:dyDescent="0.3">
      <c r="B54"/>
      <c r="C54"/>
      <c r="D54"/>
      <c r="E54"/>
      <c r="F54"/>
      <c r="G54"/>
      <c r="H54"/>
      <c r="I54"/>
      <c r="J54"/>
      <c r="K54"/>
      <c r="L54"/>
      <c r="M54"/>
      <c r="N54"/>
      <c r="O54"/>
      <c r="P54"/>
      <c r="Q54"/>
      <c r="R54"/>
      <c r="S54"/>
      <c r="T54"/>
      <c r="U54"/>
      <c r="V54"/>
      <c r="W54"/>
      <c r="X54"/>
      <c r="Y54"/>
      <c r="Z54"/>
      <c r="AA54"/>
      <c r="AB54"/>
      <c r="AC54"/>
      <c r="AD54"/>
      <c r="AE54"/>
    </row>
    <row r="55" spans="2:31" x14ac:dyDescent="0.3">
      <c r="B55"/>
      <c r="C55"/>
      <c r="D55"/>
      <c r="E55"/>
      <c r="F55"/>
      <c r="G55"/>
      <c r="H55"/>
      <c r="I55"/>
      <c r="J55"/>
      <c r="K55"/>
      <c r="L55"/>
      <c r="M55"/>
      <c r="N55"/>
      <c r="O55"/>
      <c r="P55"/>
      <c r="Q55"/>
      <c r="R55"/>
      <c r="S55"/>
      <c r="T55"/>
      <c r="U55"/>
      <c r="V55"/>
      <c r="W55"/>
      <c r="X55"/>
      <c r="Y55"/>
      <c r="Z55"/>
      <c r="AA55"/>
      <c r="AB55"/>
      <c r="AC55"/>
      <c r="AD55"/>
      <c r="AE55"/>
    </row>
    <row r="56" spans="2:31" x14ac:dyDescent="0.3">
      <c r="B56"/>
      <c r="C56"/>
      <c r="D56"/>
      <c r="E56"/>
      <c r="F56"/>
      <c r="G56"/>
      <c r="H56"/>
      <c r="I56"/>
      <c r="J56"/>
      <c r="K56"/>
      <c r="L56"/>
      <c r="M56"/>
      <c r="N56"/>
      <c r="O56"/>
      <c r="P56"/>
      <c r="Q56"/>
      <c r="R56"/>
      <c r="S56"/>
      <c r="T56"/>
      <c r="U56"/>
      <c r="V56"/>
      <c r="W56"/>
      <c r="X56"/>
      <c r="Y56"/>
      <c r="Z56"/>
      <c r="AA56"/>
      <c r="AB56"/>
      <c r="AC56"/>
      <c r="AD56"/>
      <c r="AE56"/>
    </row>
    <row r="57" spans="2:31" x14ac:dyDescent="0.3">
      <c r="B57"/>
      <c r="C57"/>
      <c r="D57"/>
      <c r="E57"/>
      <c r="F57"/>
      <c r="G57"/>
      <c r="H57"/>
      <c r="I57"/>
      <c r="J57"/>
      <c r="K57"/>
      <c r="L57"/>
      <c r="M57"/>
      <c r="N57"/>
      <c r="O57"/>
      <c r="P57"/>
      <c r="Q57"/>
      <c r="R57"/>
      <c r="S57"/>
      <c r="T57"/>
      <c r="U57"/>
      <c r="V57"/>
      <c r="W57"/>
      <c r="X57"/>
      <c r="Y57"/>
      <c r="Z57"/>
      <c r="AA57"/>
      <c r="AB57"/>
      <c r="AC57"/>
      <c r="AD57"/>
      <c r="AE57"/>
    </row>
    <row r="58" spans="2:31" x14ac:dyDescent="0.3">
      <c r="B58"/>
      <c r="C58"/>
      <c r="D58"/>
      <c r="E58"/>
      <c r="F58"/>
      <c r="G58"/>
      <c r="H58"/>
      <c r="I58"/>
      <c r="J58"/>
      <c r="K58"/>
      <c r="L58"/>
      <c r="M58"/>
      <c r="N58"/>
      <c r="O58"/>
      <c r="P58"/>
      <c r="Q58"/>
      <c r="R58"/>
      <c r="S58"/>
      <c r="T58"/>
      <c r="U58"/>
      <c r="V58"/>
      <c r="W58"/>
      <c r="X58"/>
      <c r="Y58"/>
      <c r="Z58"/>
      <c r="AA58"/>
      <c r="AB58"/>
      <c r="AC58"/>
      <c r="AD58"/>
      <c r="AE58"/>
    </row>
    <row r="59" spans="2:31" x14ac:dyDescent="0.3">
      <c r="B59"/>
      <c r="C59"/>
      <c r="D59"/>
      <c r="E59"/>
      <c r="F59"/>
      <c r="G59"/>
      <c r="H59"/>
      <c r="I59"/>
      <c r="J59"/>
      <c r="K59"/>
      <c r="L59"/>
      <c r="M59"/>
      <c r="N59"/>
      <c r="O59"/>
      <c r="P59"/>
      <c r="Q59"/>
      <c r="R59"/>
      <c r="S59"/>
      <c r="T59"/>
      <c r="U59"/>
      <c r="V59"/>
      <c r="W59"/>
      <c r="X59"/>
      <c r="Y59"/>
      <c r="Z59"/>
      <c r="AA59"/>
      <c r="AB59"/>
      <c r="AC59"/>
      <c r="AD59"/>
      <c r="AE59"/>
    </row>
  </sheetData>
  <mergeCells count="18">
    <mergeCell ref="G5:N5"/>
    <mergeCell ref="N6:N7"/>
    <mergeCell ref="O5:P5"/>
    <mergeCell ref="A40:P40"/>
    <mergeCell ref="B5:B7"/>
    <mergeCell ref="C6:C7"/>
    <mergeCell ref="D6:D7"/>
    <mergeCell ref="G6:G7"/>
    <mergeCell ref="C5:F5"/>
    <mergeCell ref="A5:A7"/>
    <mergeCell ref="E6:E7"/>
    <mergeCell ref="F6:F7"/>
    <mergeCell ref="A42:P42"/>
    <mergeCell ref="I6:L6"/>
    <mergeCell ref="M6:M7"/>
    <mergeCell ref="H6:H7"/>
    <mergeCell ref="O6:O7"/>
    <mergeCell ref="P6:P7"/>
  </mergeCells>
  <hyperlinks>
    <hyperlink ref="A41" r:id="rId1"/>
  </hyperlinks>
  <pageMargins left="0.78740157499999996" right="0.78740157499999996" top="0.984251969" bottom="0.984251969" header="0.4921259845" footer="0.4921259845"/>
  <pageSetup paperSize="3" scale="89" orientation="landscape" r:id="rId2"/>
  <headerFooter alignWithMargins="0">
    <oddFooter>&amp;Z&amp;F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44"/>
  <sheetViews>
    <sheetView tabSelected="1" zoomScale="90" zoomScaleNormal="90" workbookViewId="0">
      <selection activeCell="A40" sqref="A40"/>
    </sheetView>
  </sheetViews>
  <sheetFormatPr baseColWidth="10" defaultRowHeight="15.6" x14ac:dyDescent="0.3"/>
  <cols>
    <col min="1" max="1" width="35.69921875" customWidth="1"/>
    <col min="2" max="2" width="17.8984375" customWidth="1"/>
    <col min="3" max="3" width="12.09765625" customWidth="1"/>
  </cols>
  <sheetData>
    <row r="4" spans="1:23" x14ac:dyDescent="0.3">
      <c r="A4" s="25" t="s">
        <v>63</v>
      </c>
      <c r="B4" s="1"/>
      <c r="C4" s="1"/>
      <c r="D4" s="1"/>
      <c r="E4" s="1"/>
      <c r="F4" s="1"/>
      <c r="G4" s="1"/>
      <c r="H4" s="1"/>
      <c r="I4" s="1"/>
      <c r="J4" s="1"/>
      <c r="K4" s="1"/>
      <c r="L4" s="1"/>
      <c r="M4" s="1"/>
      <c r="N4" s="1"/>
      <c r="O4" s="1"/>
      <c r="P4" s="1"/>
    </row>
    <row r="5" spans="1:23" ht="20.25" customHeight="1" x14ac:dyDescent="0.3">
      <c r="A5" s="156" t="s">
        <v>34</v>
      </c>
      <c r="B5" s="119" t="s">
        <v>36</v>
      </c>
      <c r="C5" s="125" t="s">
        <v>38</v>
      </c>
      <c r="D5" s="130"/>
      <c r="E5" s="155"/>
      <c r="F5" s="136"/>
      <c r="G5" s="147" t="s">
        <v>41</v>
      </c>
      <c r="H5" s="148"/>
      <c r="I5" s="148"/>
      <c r="J5" s="148"/>
      <c r="K5" s="149"/>
      <c r="L5" s="149"/>
      <c r="M5" s="149"/>
      <c r="N5" s="150"/>
      <c r="O5" s="142" t="s">
        <v>45</v>
      </c>
      <c r="P5" s="151"/>
    </row>
    <row r="6" spans="1:23" x14ac:dyDescent="0.3">
      <c r="A6" s="157"/>
      <c r="B6" s="154"/>
      <c r="C6" s="119" t="s">
        <v>39</v>
      </c>
      <c r="D6" s="119" t="s">
        <v>40</v>
      </c>
      <c r="E6" s="119" t="s">
        <v>46</v>
      </c>
      <c r="F6" s="119" t="s">
        <v>1</v>
      </c>
      <c r="G6" s="119" t="s">
        <v>0</v>
      </c>
      <c r="H6" s="119" t="s">
        <v>1</v>
      </c>
      <c r="I6" s="142" t="s">
        <v>42</v>
      </c>
      <c r="J6" s="143"/>
      <c r="K6" s="144"/>
      <c r="L6" s="145"/>
      <c r="M6" s="119" t="s">
        <v>46</v>
      </c>
      <c r="N6" s="119" t="s">
        <v>1</v>
      </c>
      <c r="O6" s="127" t="s">
        <v>46</v>
      </c>
      <c r="P6" s="127" t="s">
        <v>1</v>
      </c>
    </row>
    <row r="7" spans="1:23" ht="38.25" customHeight="1" x14ac:dyDescent="0.3">
      <c r="A7" s="158"/>
      <c r="B7" s="154"/>
      <c r="C7" s="139"/>
      <c r="D7" s="139"/>
      <c r="E7" s="139"/>
      <c r="F7" s="139"/>
      <c r="G7" s="139"/>
      <c r="H7" s="121"/>
      <c r="I7" s="3" t="s">
        <v>43</v>
      </c>
      <c r="J7" s="3" t="s">
        <v>44</v>
      </c>
      <c r="K7" s="30" t="s">
        <v>46</v>
      </c>
      <c r="L7" s="3" t="s">
        <v>1</v>
      </c>
      <c r="M7" s="139"/>
      <c r="N7" s="139"/>
      <c r="O7" s="138"/>
      <c r="P7" s="146"/>
    </row>
    <row r="8" spans="1:23" x14ac:dyDescent="0.3">
      <c r="A8" s="4" t="s">
        <v>2</v>
      </c>
      <c r="B8" s="5">
        <v>276925</v>
      </c>
      <c r="C8" s="5">
        <v>199675</v>
      </c>
      <c r="D8" s="5">
        <v>10755</v>
      </c>
      <c r="E8" s="5">
        <f>SUM(C8:D8)</f>
        <v>210430</v>
      </c>
      <c r="F8" s="6">
        <f>E8/B8</f>
        <v>0.75988083416087393</v>
      </c>
      <c r="G8" s="5">
        <v>38635</v>
      </c>
      <c r="H8" s="6">
        <f>G8/B8</f>
        <v>0.13951430892841021</v>
      </c>
      <c r="I8" s="5">
        <v>20970</v>
      </c>
      <c r="J8" s="5">
        <v>4495</v>
      </c>
      <c r="K8" s="5">
        <f t="shared" ref="K8:K14" si="0">SUM(I8:J8)</f>
        <v>25465</v>
      </c>
      <c r="L8" s="6">
        <f t="shared" ref="L8:L34" si="1">K8/B8</f>
        <v>9.1956305858987092E-2</v>
      </c>
      <c r="M8" s="5">
        <f t="shared" ref="M8:M34" si="2">G8+K8</f>
        <v>64100</v>
      </c>
      <c r="N8" s="6">
        <f t="shared" ref="N8:N34" si="3">M8/B8</f>
        <v>0.23147061478739731</v>
      </c>
      <c r="O8" s="5">
        <v>2395</v>
      </c>
      <c r="P8" s="6">
        <f>O8/B8</f>
        <v>8.6485510517288079E-3</v>
      </c>
      <c r="R8" s="96"/>
      <c r="T8" s="82"/>
    </row>
    <row r="9" spans="1:23" x14ac:dyDescent="0.3">
      <c r="A9" s="7" t="s">
        <v>3</v>
      </c>
      <c r="B9" s="8">
        <v>258250</v>
      </c>
      <c r="C9" s="8">
        <v>184000</v>
      </c>
      <c r="D9" s="8">
        <v>9940</v>
      </c>
      <c r="E9" s="8">
        <f t="shared" ref="E9:E39" si="4">SUM(C9:D9)</f>
        <v>193940</v>
      </c>
      <c r="F9" s="9">
        <f t="shared" ref="F9:F39" si="5">E9/B9</f>
        <v>0.75097773475314622</v>
      </c>
      <c r="G9" s="8">
        <v>37375</v>
      </c>
      <c r="H9" s="9">
        <f t="shared" ref="H9:H39" si="6">G9/B9</f>
        <v>0.14472410454985479</v>
      </c>
      <c r="I9" s="8">
        <v>20335</v>
      </c>
      <c r="J9" s="8">
        <v>4370</v>
      </c>
      <c r="K9" s="8">
        <f t="shared" si="0"/>
        <v>24705</v>
      </c>
      <c r="L9" s="9">
        <f t="shared" si="1"/>
        <v>9.5663117134559536E-2</v>
      </c>
      <c r="M9" s="8">
        <f t="shared" si="2"/>
        <v>62080</v>
      </c>
      <c r="N9" s="9">
        <f t="shared" si="3"/>
        <v>0.24038722168441432</v>
      </c>
      <c r="O9" s="8">
        <v>2225</v>
      </c>
      <c r="P9" s="9">
        <f t="shared" ref="P9:P39" si="7">O9/B9</f>
        <v>8.6156824782187801E-3</v>
      </c>
    </row>
    <row r="10" spans="1:23" x14ac:dyDescent="0.3">
      <c r="A10" s="7" t="s">
        <v>4</v>
      </c>
      <c r="B10" s="8">
        <v>8300</v>
      </c>
      <c r="C10" s="8">
        <v>6730</v>
      </c>
      <c r="D10" s="8">
        <v>415</v>
      </c>
      <c r="E10" s="8">
        <f t="shared" si="4"/>
        <v>7145</v>
      </c>
      <c r="F10" s="9">
        <f t="shared" si="5"/>
        <v>0.86084337349397588</v>
      </c>
      <c r="G10" s="8">
        <v>790</v>
      </c>
      <c r="H10" s="9">
        <f t="shared" si="6"/>
        <v>9.5180722891566261E-2</v>
      </c>
      <c r="I10" s="8">
        <v>235</v>
      </c>
      <c r="J10" s="8">
        <v>70</v>
      </c>
      <c r="K10" s="8">
        <f t="shared" si="0"/>
        <v>305</v>
      </c>
      <c r="L10" s="9">
        <f t="shared" si="1"/>
        <v>3.6746987951807232E-2</v>
      </c>
      <c r="M10" s="8">
        <f t="shared" si="2"/>
        <v>1095</v>
      </c>
      <c r="N10" s="9">
        <f t="shared" si="3"/>
        <v>0.13192771084337349</v>
      </c>
      <c r="O10" s="8">
        <v>55</v>
      </c>
      <c r="P10" s="9">
        <f t="shared" si="7"/>
        <v>6.6265060240963854E-3</v>
      </c>
      <c r="S10" s="159"/>
      <c r="T10" s="159"/>
      <c r="U10" s="159"/>
    </row>
    <row r="11" spans="1:23" x14ac:dyDescent="0.3">
      <c r="A11" s="7" t="s">
        <v>5</v>
      </c>
      <c r="B11" s="8">
        <v>9330</v>
      </c>
      <c r="C11" s="8">
        <v>8055</v>
      </c>
      <c r="D11" s="8">
        <v>385</v>
      </c>
      <c r="E11" s="8">
        <f t="shared" si="4"/>
        <v>8440</v>
      </c>
      <c r="F11" s="9">
        <f t="shared" si="5"/>
        <v>0.90460878885316187</v>
      </c>
      <c r="G11" s="8">
        <v>435</v>
      </c>
      <c r="H11" s="9">
        <f t="shared" si="6"/>
        <v>4.6623794212218649E-2</v>
      </c>
      <c r="I11" s="8">
        <v>295</v>
      </c>
      <c r="J11" s="8">
        <v>45</v>
      </c>
      <c r="K11" s="8">
        <f t="shared" si="0"/>
        <v>340</v>
      </c>
      <c r="L11" s="9">
        <f t="shared" si="1"/>
        <v>3.6441586280814578E-2</v>
      </c>
      <c r="M11" s="8">
        <f t="shared" si="2"/>
        <v>775</v>
      </c>
      <c r="N11" s="9">
        <f t="shared" si="3"/>
        <v>8.306538049303322E-2</v>
      </c>
      <c r="O11" s="8">
        <v>105</v>
      </c>
      <c r="P11" s="9">
        <f t="shared" si="7"/>
        <v>1.1254019292604502E-2</v>
      </c>
      <c r="R11" s="91"/>
      <c r="S11" s="92"/>
      <c r="T11" s="92"/>
      <c r="U11" s="92"/>
      <c r="V11" s="94"/>
      <c r="W11" s="94"/>
    </row>
    <row r="12" spans="1:23" x14ac:dyDescent="0.3">
      <c r="A12" s="10" t="s">
        <v>6</v>
      </c>
      <c r="B12" s="11">
        <v>72745</v>
      </c>
      <c r="C12" s="11">
        <v>61855</v>
      </c>
      <c r="D12" s="11">
        <v>2900</v>
      </c>
      <c r="E12" s="11">
        <f t="shared" si="4"/>
        <v>64755</v>
      </c>
      <c r="F12" s="12">
        <f t="shared" si="5"/>
        <v>0.8901642724585882</v>
      </c>
      <c r="G12" s="11">
        <v>4085</v>
      </c>
      <c r="H12" s="12">
        <f t="shared" si="6"/>
        <v>5.6155062203587874E-2</v>
      </c>
      <c r="I12" s="11">
        <v>2750</v>
      </c>
      <c r="J12" s="11">
        <v>505</v>
      </c>
      <c r="K12" s="11">
        <f t="shared" si="0"/>
        <v>3255</v>
      </c>
      <c r="L12" s="12">
        <f t="shared" si="1"/>
        <v>4.4745343322565127E-2</v>
      </c>
      <c r="M12" s="11">
        <f t="shared" si="2"/>
        <v>7340</v>
      </c>
      <c r="N12" s="12">
        <f t="shared" si="3"/>
        <v>0.10090040552615299</v>
      </c>
      <c r="O12" s="11">
        <v>650</v>
      </c>
      <c r="P12" s="12">
        <f t="shared" si="7"/>
        <v>8.9353220152587811E-3</v>
      </c>
      <c r="Q12" s="96"/>
      <c r="R12" s="95"/>
      <c r="S12" s="92"/>
      <c r="T12" s="93"/>
      <c r="U12" s="93"/>
      <c r="V12" s="95"/>
      <c r="W12" s="95"/>
    </row>
    <row r="13" spans="1:23" x14ac:dyDescent="0.3">
      <c r="A13" s="13" t="s">
        <v>7</v>
      </c>
      <c r="B13" s="14">
        <v>22075</v>
      </c>
      <c r="C13" s="14">
        <v>20035</v>
      </c>
      <c r="D13" s="14">
        <v>815</v>
      </c>
      <c r="E13" s="14">
        <f t="shared" si="4"/>
        <v>20850</v>
      </c>
      <c r="F13" s="15">
        <f t="shared" si="5"/>
        <v>0.94450736126840318</v>
      </c>
      <c r="G13" s="14">
        <v>425</v>
      </c>
      <c r="H13" s="15">
        <f t="shared" si="6"/>
        <v>1.9252548131370329E-2</v>
      </c>
      <c r="I13" s="14">
        <v>455</v>
      </c>
      <c r="J13" s="14">
        <v>95</v>
      </c>
      <c r="K13" s="14">
        <f t="shared" si="0"/>
        <v>550</v>
      </c>
      <c r="L13" s="15">
        <f t="shared" si="1"/>
        <v>2.491506228765572E-2</v>
      </c>
      <c r="M13" s="14">
        <f t="shared" si="2"/>
        <v>975</v>
      </c>
      <c r="N13" s="15">
        <f t="shared" si="3"/>
        <v>4.4167610419026046E-2</v>
      </c>
      <c r="O13" s="14">
        <v>250</v>
      </c>
      <c r="P13" s="15">
        <f t="shared" si="7"/>
        <v>1.1325028312570781E-2</v>
      </c>
      <c r="T13" s="160"/>
      <c r="U13" s="161"/>
    </row>
    <row r="14" spans="1:23" x14ac:dyDescent="0.3">
      <c r="A14" s="7" t="s">
        <v>8</v>
      </c>
      <c r="B14" s="8">
        <v>910</v>
      </c>
      <c r="C14" s="8">
        <v>815</v>
      </c>
      <c r="D14" s="8">
        <v>45</v>
      </c>
      <c r="E14" s="8">
        <f t="shared" si="4"/>
        <v>860</v>
      </c>
      <c r="F14" s="9">
        <f t="shared" si="5"/>
        <v>0.94505494505494503</v>
      </c>
      <c r="G14" s="8">
        <v>20</v>
      </c>
      <c r="H14" s="9">
        <f t="shared" si="6"/>
        <v>2.197802197802198E-2</v>
      </c>
      <c r="I14" s="8">
        <v>10</v>
      </c>
      <c r="J14" s="8">
        <v>0</v>
      </c>
      <c r="K14" s="8">
        <f t="shared" si="0"/>
        <v>10</v>
      </c>
      <c r="L14" s="9">
        <f t="shared" si="1"/>
        <v>1.098901098901099E-2</v>
      </c>
      <c r="M14" s="8">
        <f t="shared" si="2"/>
        <v>30</v>
      </c>
      <c r="N14" s="9">
        <f t="shared" si="3"/>
        <v>3.2967032967032968E-2</v>
      </c>
      <c r="O14" s="8">
        <v>10</v>
      </c>
      <c r="P14" s="9">
        <f t="shared" si="7"/>
        <v>1.098901098901099E-2</v>
      </c>
    </row>
    <row r="15" spans="1:23" x14ac:dyDescent="0.3">
      <c r="A15" s="7" t="s">
        <v>9</v>
      </c>
      <c r="B15" s="8">
        <v>3945</v>
      </c>
      <c r="C15" s="8">
        <v>3555</v>
      </c>
      <c r="D15" s="8">
        <v>135</v>
      </c>
      <c r="E15" s="8">
        <f t="shared" si="4"/>
        <v>3690</v>
      </c>
      <c r="F15" s="9">
        <f t="shared" si="5"/>
        <v>0.93536121673003803</v>
      </c>
      <c r="G15" s="8">
        <v>125</v>
      </c>
      <c r="H15" s="9">
        <f t="shared" si="6"/>
        <v>3.1685678073510776E-2</v>
      </c>
      <c r="I15" s="8">
        <v>75</v>
      </c>
      <c r="J15" s="8">
        <v>35</v>
      </c>
      <c r="K15" s="8">
        <f t="shared" ref="K15:K22" si="8">SUM(I15:J15)</f>
        <v>110</v>
      </c>
      <c r="L15" s="9">
        <f t="shared" si="1"/>
        <v>2.7883396704689482E-2</v>
      </c>
      <c r="M15" s="8">
        <f t="shared" si="2"/>
        <v>235</v>
      </c>
      <c r="N15" s="9">
        <f t="shared" si="3"/>
        <v>5.9569074778200254E-2</v>
      </c>
      <c r="O15" s="8">
        <v>25</v>
      </c>
      <c r="P15" s="9">
        <f t="shared" si="7"/>
        <v>6.3371356147021544E-3</v>
      </c>
    </row>
    <row r="16" spans="1:23" x14ac:dyDescent="0.3">
      <c r="A16" s="7" t="s">
        <v>10</v>
      </c>
      <c r="B16" s="8">
        <v>290</v>
      </c>
      <c r="C16" s="8">
        <v>250</v>
      </c>
      <c r="D16" s="8">
        <v>20</v>
      </c>
      <c r="E16" s="8">
        <f t="shared" si="4"/>
        <v>270</v>
      </c>
      <c r="F16" s="9">
        <f t="shared" si="5"/>
        <v>0.93103448275862066</v>
      </c>
      <c r="G16" s="8">
        <v>0</v>
      </c>
      <c r="H16" s="9">
        <f t="shared" si="6"/>
        <v>0</v>
      </c>
      <c r="I16" s="8">
        <v>15</v>
      </c>
      <c r="J16" s="8">
        <v>0</v>
      </c>
      <c r="K16" s="8">
        <f t="shared" si="8"/>
        <v>15</v>
      </c>
      <c r="L16" s="9">
        <f t="shared" si="1"/>
        <v>5.1724137931034482E-2</v>
      </c>
      <c r="M16" s="8">
        <f t="shared" si="2"/>
        <v>15</v>
      </c>
      <c r="N16" s="9">
        <f t="shared" si="3"/>
        <v>5.1724137931034482E-2</v>
      </c>
      <c r="O16" s="8">
        <v>0</v>
      </c>
      <c r="P16" s="9">
        <f t="shared" si="7"/>
        <v>0</v>
      </c>
    </row>
    <row r="17" spans="1:16" x14ac:dyDescent="0.3">
      <c r="A17" s="7" t="s">
        <v>11</v>
      </c>
      <c r="B17" s="8">
        <v>85</v>
      </c>
      <c r="C17" s="8">
        <v>80</v>
      </c>
      <c r="D17" s="8">
        <v>0</v>
      </c>
      <c r="E17" s="8">
        <f t="shared" si="4"/>
        <v>80</v>
      </c>
      <c r="F17" s="9">
        <f t="shared" si="5"/>
        <v>0.94117647058823528</v>
      </c>
      <c r="G17" s="8">
        <v>0</v>
      </c>
      <c r="H17" s="9">
        <f t="shared" si="6"/>
        <v>0</v>
      </c>
      <c r="I17" s="8">
        <v>0</v>
      </c>
      <c r="J17" s="8">
        <v>0</v>
      </c>
      <c r="K17" s="8">
        <f t="shared" si="8"/>
        <v>0</v>
      </c>
      <c r="L17" s="9">
        <f t="shared" si="1"/>
        <v>0</v>
      </c>
      <c r="M17" s="8">
        <f t="shared" si="2"/>
        <v>0</v>
      </c>
      <c r="N17" s="9">
        <f t="shared" si="3"/>
        <v>0</v>
      </c>
      <c r="O17" s="8">
        <v>0</v>
      </c>
      <c r="P17" s="9">
        <f t="shared" si="7"/>
        <v>0</v>
      </c>
    </row>
    <row r="18" spans="1:16" x14ac:dyDescent="0.3">
      <c r="A18" s="7" t="s">
        <v>12</v>
      </c>
      <c r="B18" s="8">
        <v>3870</v>
      </c>
      <c r="C18" s="8">
        <v>3520</v>
      </c>
      <c r="D18" s="8">
        <v>140</v>
      </c>
      <c r="E18" s="8">
        <f t="shared" si="4"/>
        <v>3660</v>
      </c>
      <c r="F18" s="9">
        <f t="shared" si="5"/>
        <v>0.94573643410852715</v>
      </c>
      <c r="G18" s="8">
        <v>90</v>
      </c>
      <c r="H18" s="9">
        <f t="shared" si="6"/>
        <v>2.3255813953488372E-2</v>
      </c>
      <c r="I18" s="8">
        <v>60</v>
      </c>
      <c r="J18" s="8">
        <v>0</v>
      </c>
      <c r="K18" s="8">
        <f t="shared" si="8"/>
        <v>60</v>
      </c>
      <c r="L18" s="9">
        <f t="shared" si="1"/>
        <v>1.5503875968992248E-2</v>
      </c>
      <c r="M18" s="8">
        <f t="shared" si="2"/>
        <v>150</v>
      </c>
      <c r="N18" s="9">
        <f t="shared" si="3"/>
        <v>3.875968992248062E-2</v>
      </c>
      <c r="O18" s="8">
        <v>45</v>
      </c>
      <c r="P18" s="9">
        <f t="shared" si="7"/>
        <v>1.1627906976744186E-2</v>
      </c>
    </row>
    <row r="19" spans="1:16" x14ac:dyDescent="0.3">
      <c r="A19" s="7" t="s">
        <v>13</v>
      </c>
      <c r="B19" s="8">
        <v>3975</v>
      </c>
      <c r="C19" s="8">
        <v>3665</v>
      </c>
      <c r="D19" s="8">
        <v>115</v>
      </c>
      <c r="E19" s="8">
        <f t="shared" si="4"/>
        <v>3780</v>
      </c>
      <c r="F19" s="9">
        <f t="shared" si="5"/>
        <v>0.95094339622641511</v>
      </c>
      <c r="G19" s="8">
        <v>55</v>
      </c>
      <c r="H19" s="9">
        <f t="shared" si="6"/>
        <v>1.3836477987421384E-2</v>
      </c>
      <c r="I19" s="8">
        <v>100</v>
      </c>
      <c r="J19" s="8">
        <v>10</v>
      </c>
      <c r="K19" s="8">
        <f t="shared" si="8"/>
        <v>110</v>
      </c>
      <c r="L19" s="9">
        <f t="shared" si="1"/>
        <v>2.7672955974842768E-2</v>
      </c>
      <c r="M19" s="8">
        <f t="shared" si="2"/>
        <v>165</v>
      </c>
      <c r="N19" s="9">
        <f t="shared" si="3"/>
        <v>4.1509433962264149E-2</v>
      </c>
      <c r="O19" s="8">
        <v>35</v>
      </c>
      <c r="P19" s="9">
        <f t="shared" si="7"/>
        <v>8.8050314465408803E-3</v>
      </c>
    </row>
    <row r="20" spans="1:16" x14ac:dyDescent="0.3">
      <c r="A20" s="7" t="s">
        <v>14</v>
      </c>
      <c r="B20" s="8">
        <v>1495</v>
      </c>
      <c r="C20" s="8">
        <v>1390</v>
      </c>
      <c r="D20" s="8">
        <v>30</v>
      </c>
      <c r="E20" s="8">
        <f t="shared" si="4"/>
        <v>1420</v>
      </c>
      <c r="F20" s="9">
        <f t="shared" si="5"/>
        <v>0.94983277591973247</v>
      </c>
      <c r="G20" s="8">
        <v>15</v>
      </c>
      <c r="H20" s="9">
        <f t="shared" si="6"/>
        <v>1.0033444816053512E-2</v>
      </c>
      <c r="I20" s="8">
        <v>45</v>
      </c>
      <c r="J20" s="8">
        <v>10</v>
      </c>
      <c r="K20" s="8">
        <f t="shared" si="8"/>
        <v>55</v>
      </c>
      <c r="L20" s="9">
        <f t="shared" si="1"/>
        <v>3.678929765886288E-2</v>
      </c>
      <c r="M20" s="8">
        <f t="shared" si="2"/>
        <v>70</v>
      </c>
      <c r="N20" s="9">
        <f t="shared" si="3"/>
        <v>4.6822742474916385E-2</v>
      </c>
      <c r="O20" s="8">
        <v>15</v>
      </c>
      <c r="P20" s="9">
        <f t="shared" si="7"/>
        <v>1.0033444816053512E-2</v>
      </c>
    </row>
    <row r="21" spans="1:16" x14ac:dyDescent="0.3">
      <c r="A21" s="7" t="s">
        <v>15</v>
      </c>
      <c r="B21" s="8">
        <v>3190</v>
      </c>
      <c r="C21" s="8">
        <v>2870</v>
      </c>
      <c r="D21" s="8">
        <v>115</v>
      </c>
      <c r="E21" s="8">
        <f t="shared" si="4"/>
        <v>2985</v>
      </c>
      <c r="F21" s="9">
        <f t="shared" si="5"/>
        <v>0.93573667711598751</v>
      </c>
      <c r="G21" s="8">
        <v>35</v>
      </c>
      <c r="H21" s="9">
        <f t="shared" si="6"/>
        <v>1.0971786833855799E-2</v>
      </c>
      <c r="I21" s="8">
        <v>90</v>
      </c>
      <c r="J21" s="8">
        <v>20</v>
      </c>
      <c r="K21" s="8">
        <f t="shared" si="8"/>
        <v>110</v>
      </c>
      <c r="L21" s="9">
        <f t="shared" si="1"/>
        <v>3.4482758620689655E-2</v>
      </c>
      <c r="M21" s="8">
        <f t="shared" si="2"/>
        <v>145</v>
      </c>
      <c r="N21" s="9">
        <f t="shared" si="3"/>
        <v>4.5454545454545456E-2</v>
      </c>
      <c r="O21" s="8">
        <v>55</v>
      </c>
      <c r="P21" s="9">
        <f t="shared" si="7"/>
        <v>1.7241379310344827E-2</v>
      </c>
    </row>
    <row r="22" spans="1:16" x14ac:dyDescent="0.3">
      <c r="A22" s="7" t="s">
        <v>16</v>
      </c>
      <c r="B22" s="8">
        <v>4310</v>
      </c>
      <c r="C22" s="8">
        <v>3880</v>
      </c>
      <c r="D22" s="8">
        <v>210</v>
      </c>
      <c r="E22" s="8">
        <f t="shared" si="4"/>
        <v>4090</v>
      </c>
      <c r="F22" s="9">
        <f t="shared" si="5"/>
        <v>0.9489559164733179</v>
      </c>
      <c r="G22" s="8">
        <v>80</v>
      </c>
      <c r="H22" s="9">
        <f t="shared" si="6"/>
        <v>1.8561484918793503E-2</v>
      </c>
      <c r="I22" s="8">
        <v>65</v>
      </c>
      <c r="J22" s="8">
        <v>15</v>
      </c>
      <c r="K22" s="8">
        <f t="shared" si="8"/>
        <v>80</v>
      </c>
      <c r="L22" s="9">
        <f t="shared" si="1"/>
        <v>1.8561484918793503E-2</v>
      </c>
      <c r="M22" s="8">
        <f t="shared" si="2"/>
        <v>160</v>
      </c>
      <c r="N22" s="9">
        <f t="shared" si="3"/>
        <v>3.7122969837587005E-2</v>
      </c>
      <c r="O22" s="8">
        <v>55</v>
      </c>
      <c r="P22" s="9">
        <f t="shared" si="7"/>
        <v>1.2761020881670533E-2</v>
      </c>
    </row>
    <row r="23" spans="1:16" x14ac:dyDescent="0.3">
      <c r="A23" s="16" t="s">
        <v>17</v>
      </c>
      <c r="B23" s="17">
        <v>13375</v>
      </c>
      <c r="C23" s="17">
        <v>11950</v>
      </c>
      <c r="D23" s="17">
        <v>600</v>
      </c>
      <c r="E23" s="17">
        <f t="shared" si="4"/>
        <v>12550</v>
      </c>
      <c r="F23" s="18">
        <f t="shared" si="5"/>
        <v>0.93831775700934583</v>
      </c>
      <c r="G23" s="17">
        <v>300</v>
      </c>
      <c r="H23" s="18">
        <f t="shared" si="6"/>
        <v>2.2429906542056073E-2</v>
      </c>
      <c r="I23" s="17">
        <v>360</v>
      </c>
      <c r="J23" s="17">
        <v>55</v>
      </c>
      <c r="K23" s="17">
        <f>SUM(I23:J23)</f>
        <v>415</v>
      </c>
      <c r="L23" s="18">
        <f t="shared" si="1"/>
        <v>3.1028037383177571E-2</v>
      </c>
      <c r="M23" s="17">
        <f t="shared" si="2"/>
        <v>715</v>
      </c>
      <c r="N23" s="18">
        <f t="shared" si="3"/>
        <v>5.3457943925233647E-2</v>
      </c>
      <c r="O23" s="17">
        <v>115</v>
      </c>
      <c r="P23" s="18">
        <f t="shared" si="7"/>
        <v>8.5981308411214961E-3</v>
      </c>
    </row>
    <row r="24" spans="1:16" x14ac:dyDescent="0.3">
      <c r="A24" s="7" t="s">
        <v>18</v>
      </c>
      <c r="B24" s="27">
        <v>1625</v>
      </c>
      <c r="C24" s="8">
        <v>1410</v>
      </c>
      <c r="D24" s="8">
        <v>110</v>
      </c>
      <c r="E24" s="8">
        <f t="shared" si="4"/>
        <v>1520</v>
      </c>
      <c r="F24" s="9">
        <f t="shared" si="5"/>
        <v>0.93538461538461537</v>
      </c>
      <c r="G24" s="8">
        <v>10</v>
      </c>
      <c r="H24" s="9">
        <f t="shared" si="6"/>
        <v>6.1538461538461538E-3</v>
      </c>
      <c r="I24" s="8">
        <v>75</v>
      </c>
      <c r="J24" s="8">
        <v>10</v>
      </c>
      <c r="K24" s="8">
        <f>SUM(I24:J24)</f>
        <v>85</v>
      </c>
      <c r="L24" s="9">
        <f t="shared" si="1"/>
        <v>5.2307692307692305E-2</v>
      </c>
      <c r="M24" s="8">
        <f t="shared" si="2"/>
        <v>95</v>
      </c>
      <c r="N24" s="9">
        <f t="shared" si="3"/>
        <v>5.8461538461538461E-2</v>
      </c>
      <c r="O24" s="8">
        <v>10</v>
      </c>
      <c r="P24" s="9">
        <f t="shared" si="7"/>
        <v>6.1538461538461538E-3</v>
      </c>
    </row>
    <row r="25" spans="1:16" x14ac:dyDescent="0.3">
      <c r="A25" s="7" t="s">
        <v>19</v>
      </c>
      <c r="B25" s="8">
        <v>3950</v>
      </c>
      <c r="C25" s="8">
        <v>3460</v>
      </c>
      <c r="D25" s="8">
        <v>200</v>
      </c>
      <c r="E25" s="8">
        <f t="shared" si="4"/>
        <v>3660</v>
      </c>
      <c r="F25" s="9">
        <f t="shared" si="5"/>
        <v>0.92658227848101271</v>
      </c>
      <c r="G25" s="8">
        <v>195</v>
      </c>
      <c r="H25" s="9">
        <f t="shared" si="6"/>
        <v>4.9367088607594936E-2</v>
      </c>
      <c r="I25" s="8">
        <v>45</v>
      </c>
      <c r="J25" s="8">
        <v>20</v>
      </c>
      <c r="K25" s="8">
        <f t="shared" ref="K25:K31" si="9">SUM(I25:J25)</f>
        <v>65</v>
      </c>
      <c r="L25" s="9">
        <f t="shared" si="1"/>
        <v>1.6455696202531647E-2</v>
      </c>
      <c r="M25" s="8">
        <f t="shared" si="2"/>
        <v>260</v>
      </c>
      <c r="N25" s="9">
        <f t="shared" si="3"/>
        <v>6.5822784810126586E-2</v>
      </c>
      <c r="O25" s="8">
        <v>30</v>
      </c>
      <c r="P25" s="9">
        <f t="shared" si="7"/>
        <v>7.5949367088607592E-3</v>
      </c>
    </row>
    <row r="26" spans="1:16" x14ac:dyDescent="0.3">
      <c r="A26" s="7" t="s">
        <v>20</v>
      </c>
      <c r="B26" s="8">
        <v>1895</v>
      </c>
      <c r="C26" s="8">
        <v>1760</v>
      </c>
      <c r="D26" s="8">
        <v>65</v>
      </c>
      <c r="E26" s="8">
        <f t="shared" si="4"/>
        <v>1825</v>
      </c>
      <c r="F26" s="9">
        <f t="shared" si="5"/>
        <v>0.96306068601583117</v>
      </c>
      <c r="G26" s="8">
        <v>15</v>
      </c>
      <c r="H26" s="9">
        <f t="shared" si="6"/>
        <v>7.9155672823219003E-3</v>
      </c>
      <c r="I26" s="8">
        <v>25</v>
      </c>
      <c r="J26" s="8">
        <v>10</v>
      </c>
      <c r="K26" s="8">
        <f t="shared" si="9"/>
        <v>35</v>
      </c>
      <c r="L26" s="9">
        <f t="shared" si="1"/>
        <v>1.8469656992084433E-2</v>
      </c>
      <c r="M26" s="8">
        <f t="shared" si="2"/>
        <v>50</v>
      </c>
      <c r="N26" s="9">
        <f t="shared" si="3"/>
        <v>2.6385224274406333E-2</v>
      </c>
      <c r="O26" s="8">
        <v>15</v>
      </c>
      <c r="P26" s="9">
        <f t="shared" si="7"/>
        <v>7.9155672823219003E-3</v>
      </c>
    </row>
    <row r="27" spans="1:16" x14ac:dyDescent="0.3">
      <c r="A27" s="7" t="s">
        <v>21</v>
      </c>
      <c r="B27" s="8">
        <v>1950</v>
      </c>
      <c r="C27" s="8">
        <v>1750</v>
      </c>
      <c r="D27" s="8">
        <v>75</v>
      </c>
      <c r="E27" s="8">
        <f t="shared" si="4"/>
        <v>1825</v>
      </c>
      <c r="F27" s="9">
        <f t="shared" si="5"/>
        <v>0.9358974358974359</v>
      </c>
      <c r="G27" s="8">
        <v>45</v>
      </c>
      <c r="H27" s="9">
        <f t="shared" si="6"/>
        <v>2.3076923076923078E-2</v>
      </c>
      <c r="I27" s="8">
        <v>60</v>
      </c>
      <c r="J27" s="8">
        <v>10</v>
      </c>
      <c r="K27" s="8">
        <f t="shared" si="9"/>
        <v>70</v>
      </c>
      <c r="L27" s="9">
        <f t="shared" si="1"/>
        <v>3.5897435897435895E-2</v>
      </c>
      <c r="M27" s="8">
        <f t="shared" si="2"/>
        <v>115</v>
      </c>
      <c r="N27" s="9">
        <f t="shared" si="3"/>
        <v>5.8974358974358973E-2</v>
      </c>
      <c r="O27" s="8">
        <v>20</v>
      </c>
      <c r="P27" s="9">
        <f t="shared" si="7"/>
        <v>1.0256410256410256E-2</v>
      </c>
    </row>
    <row r="28" spans="1:16" x14ac:dyDescent="0.3">
      <c r="A28" s="7" t="s">
        <v>22</v>
      </c>
      <c r="B28" s="28">
        <v>1240</v>
      </c>
      <c r="C28" s="8">
        <v>1100</v>
      </c>
      <c r="D28" s="8">
        <v>65</v>
      </c>
      <c r="E28" s="8">
        <f t="shared" si="4"/>
        <v>1165</v>
      </c>
      <c r="F28" s="9">
        <f t="shared" si="5"/>
        <v>0.93951612903225812</v>
      </c>
      <c r="G28" s="8">
        <v>15</v>
      </c>
      <c r="H28" s="9">
        <f t="shared" si="6"/>
        <v>1.2096774193548387E-2</v>
      </c>
      <c r="I28" s="8">
        <v>50</v>
      </c>
      <c r="J28" s="8">
        <v>10</v>
      </c>
      <c r="K28" s="8">
        <f t="shared" si="9"/>
        <v>60</v>
      </c>
      <c r="L28" s="9">
        <f t="shared" si="1"/>
        <v>4.8387096774193547E-2</v>
      </c>
      <c r="M28" s="8">
        <f t="shared" si="2"/>
        <v>75</v>
      </c>
      <c r="N28" s="9">
        <f t="shared" si="3"/>
        <v>6.0483870967741937E-2</v>
      </c>
      <c r="O28" s="8">
        <v>10</v>
      </c>
      <c r="P28" s="9">
        <f t="shared" si="7"/>
        <v>8.0645161290322578E-3</v>
      </c>
    </row>
    <row r="29" spans="1:16" x14ac:dyDescent="0.3">
      <c r="A29" s="7" t="s">
        <v>23</v>
      </c>
      <c r="B29" s="27">
        <v>1415</v>
      </c>
      <c r="C29" s="8">
        <v>1290</v>
      </c>
      <c r="D29" s="8">
        <v>75</v>
      </c>
      <c r="E29" s="8">
        <f t="shared" si="4"/>
        <v>1365</v>
      </c>
      <c r="F29" s="9">
        <f t="shared" si="5"/>
        <v>0.96466431095406358</v>
      </c>
      <c r="G29" s="8">
        <v>10</v>
      </c>
      <c r="H29" s="9">
        <f t="shared" si="6"/>
        <v>7.0671378091872791E-3</v>
      </c>
      <c r="I29" s="8">
        <v>25</v>
      </c>
      <c r="J29" s="8">
        <v>0</v>
      </c>
      <c r="K29" s="8">
        <f t="shared" si="9"/>
        <v>25</v>
      </c>
      <c r="L29" s="9">
        <f t="shared" si="1"/>
        <v>1.7667844522968199E-2</v>
      </c>
      <c r="M29" s="8">
        <f t="shared" si="2"/>
        <v>35</v>
      </c>
      <c r="N29" s="9">
        <f t="shared" si="3"/>
        <v>2.4734982332155476E-2</v>
      </c>
      <c r="O29" s="8">
        <v>15</v>
      </c>
      <c r="P29" s="9">
        <f t="shared" si="7"/>
        <v>1.0600706713780919E-2</v>
      </c>
    </row>
    <row r="30" spans="1:16" x14ac:dyDescent="0.3">
      <c r="A30" s="7" t="s">
        <v>24</v>
      </c>
      <c r="B30" s="28">
        <v>685</v>
      </c>
      <c r="C30" s="8">
        <v>645</v>
      </c>
      <c r="D30" s="8">
        <v>0</v>
      </c>
      <c r="E30" s="8">
        <f t="shared" si="4"/>
        <v>645</v>
      </c>
      <c r="F30" s="9">
        <f t="shared" si="5"/>
        <v>0.94160583941605835</v>
      </c>
      <c r="G30" s="8">
        <v>10</v>
      </c>
      <c r="H30" s="9">
        <f t="shared" si="6"/>
        <v>1.4598540145985401E-2</v>
      </c>
      <c r="I30" s="8">
        <v>25</v>
      </c>
      <c r="J30" s="8">
        <v>10</v>
      </c>
      <c r="K30" s="8">
        <f t="shared" si="9"/>
        <v>35</v>
      </c>
      <c r="L30" s="9">
        <f t="shared" si="1"/>
        <v>5.1094890510948905E-2</v>
      </c>
      <c r="M30" s="8">
        <f t="shared" si="2"/>
        <v>45</v>
      </c>
      <c r="N30" s="9">
        <f t="shared" si="3"/>
        <v>6.569343065693431E-2</v>
      </c>
      <c r="O30" s="8">
        <v>0</v>
      </c>
      <c r="P30" s="9">
        <f t="shared" si="7"/>
        <v>0</v>
      </c>
    </row>
    <row r="31" spans="1:16" x14ac:dyDescent="0.3">
      <c r="A31" s="7" t="s">
        <v>25</v>
      </c>
      <c r="B31" s="28">
        <v>620</v>
      </c>
      <c r="C31" s="8">
        <v>540</v>
      </c>
      <c r="D31" s="8">
        <v>15</v>
      </c>
      <c r="E31" s="8">
        <f t="shared" si="4"/>
        <v>555</v>
      </c>
      <c r="F31" s="9">
        <f t="shared" si="5"/>
        <v>0.89516129032258063</v>
      </c>
      <c r="G31" s="8">
        <v>0</v>
      </c>
      <c r="H31" s="9">
        <f t="shared" si="6"/>
        <v>0</v>
      </c>
      <c r="I31" s="8">
        <v>60</v>
      </c>
      <c r="J31" s="8">
        <v>0</v>
      </c>
      <c r="K31" s="8">
        <f t="shared" si="9"/>
        <v>60</v>
      </c>
      <c r="L31" s="9">
        <f t="shared" si="1"/>
        <v>9.6774193548387094E-2</v>
      </c>
      <c r="M31" s="8">
        <f t="shared" si="2"/>
        <v>60</v>
      </c>
      <c r="N31" s="9">
        <f t="shared" si="3"/>
        <v>9.6774193548387094E-2</v>
      </c>
      <c r="O31" s="8">
        <v>0</v>
      </c>
      <c r="P31" s="9">
        <f t="shared" si="7"/>
        <v>0</v>
      </c>
    </row>
    <row r="32" spans="1:16" x14ac:dyDescent="0.3">
      <c r="A32" s="19" t="s">
        <v>26</v>
      </c>
      <c r="B32" s="20">
        <v>3020</v>
      </c>
      <c r="C32" s="20">
        <v>2655</v>
      </c>
      <c r="D32" s="20">
        <v>150</v>
      </c>
      <c r="E32" s="20">
        <f t="shared" si="4"/>
        <v>2805</v>
      </c>
      <c r="F32" s="21">
        <f t="shared" si="5"/>
        <v>0.92880794701986757</v>
      </c>
      <c r="G32" s="20">
        <v>30</v>
      </c>
      <c r="H32" s="21">
        <f t="shared" si="6"/>
        <v>9.9337748344370865E-3</v>
      </c>
      <c r="I32" s="20">
        <v>125</v>
      </c>
      <c r="J32" s="20">
        <v>10</v>
      </c>
      <c r="K32" s="20">
        <f t="shared" ref="K32:K39" si="10">SUM(I32:J32)</f>
        <v>135</v>
      </c>
      <c r="L32" s="21">
        <f t="shared" si="1"/>
        <v>4.4701986754966887E-2</v>
      </c>
      <c r="M32" s="20">
        <f t="shared" si="2"/>
        <v>165</v>
      </c>
      <c r="N32" s="21">
        <f t="shared" si="3"/>
        <v>5.4635761589403975E-2</v>
      </c>
      <c r="O32" s="20">
        <v>40</v>
      </c>
      <c r="P32" s="21">
        <f t="shared" si="7"/>
        <v>1.3245033112582781E-2</v>
      </c>
    </row>
    <row r="33" spans="1:16" x14ac:dyDescent="0.3">
      <c r="A33" s="7" t="s">
        <v>27</v>
      </c>
      <c r="B33" s="8">
        <v>365</v>
      </c>
      <c r="C33" s="8">
        <v>300</v>
      </c>
      <c r="D33" s="8">
        <v>20</v>
      </c>
      <c r="E33" s="8">
        <f t="shared" si="4"/>
        <v>320</v>
      </c>
      <c r="F33" s="9">
        <f t="shared" si="5"/>
        <v>0.87671232876712324</v>
      </c>
      <c r="G33" s="8">
        <v>10</v>
      </c>
      <c r="H33" s="9">
        <f t="shared" si="6"/>
        <v>2.7397260273972601E-2</v>
      </c>
      <c r="I33" s="8">
        <v>35</v>
      </c>
      <c r="J33" s="8">
        <v>0</v>
      </c>
      <c r="K33" s="8">
        <f t="shared" si="10"/>
        <v>35</v>
      </c>
      <c r="L33" s="9">
        <f t="shared" si="1"/>
        <v>9.5890410958904104E-2</v>
      </c>
      <c r="M33" s="8">
        <f t="shared" si="2"/>
        <v>45</v>
      </c>
      <c r="N33" s="9">
        <f t="shared" si="3"/>
        <v>0.12328767123287671</v>
      </c>
      <c r="O33" s="8">
        <v>10</v>
      </c>
      <c r="P33" s="9">
        <f t="shared" si="7"/>
        <v>2.7397260273972601E-2</v>
      </c>
    </row>
    <row r="34" spans="1:16" x14ac:dyDescent="0.3">
      <c r="A34" s="7" t="s">
        <v>28</v>
      </c>
      <c r="B34" s="8">
        <v>395</v>
      </c>
      <c r="C34" s="8">
        <v>355</v>
      </c>
      <c r="D34" s="8">
        <v>15</v>
      </c>
      <c r="E34" s="8">
        <f t="shared" si="4"/>
        <v>370</v>
      </c>
      <c r="F34" s="9">
        <f t="shared" si="5"/>
        <v>0.93670886075949367</v>
      </c>
      <c r="G34" s="8">
        <v>0</v>
      </c>
      <c r="H34" s="9">
        <f t="shared" si="6"/>
        <v>0</v>
      </c>
      <c r="I34" s="8">
        <v>15</v>
      </c>
      <c r="J34" s="8">
        <v>0</v>
      </c>
      <c r="K34" s="8">
        <f t="shared" si="10"/>
        <v>15</v>
      </c>
      <c r="L34" s="9">
        <f t="shared" si="1"/>
        <v>3.7974683544303799E-2</v>
      </c>
      <c r="M34" s="8">
        <f t="shared" si="2"/>
        <v>15</v>
      </c>
      <c r="N34" s="9">
        <f t="shared" si="3"/>
        <v>3.7974683544303799E-2</v>
      </c>
      <c r="O34" s="8">
        <v>15</v>
      </c>
      <c r="P34" s="9">
        <f t="shared" si="7"/>
        <v>3.7974683544303799E-2</v>
      </c>
    </row>
    <row r="35" spans="1:16" x14ac:dyDescent="0.3">
      <c r="A35" s="7" t="s">
        <v>29</v>
      </c>
      <c r="B35" s="8">
        <v>205</v>
      </c>
      <c r="C35" s="8">
        <v>180</v>
      </c>
      <c r="D35" s="8">
        <v>20</v>
      </c>
      <c r="E35" s="8" t="s">
        <v>37</v>
      </c>
      <c r="F35" s="8" t="s">
        <v>37</v>
      </c>
      <c r="G35" s="8">
        <v>0</v>
      </c>
      <c r="H35" s="9" t="s">
        <v>37</v>
      </c>
      <c r="I35" s="8">
        <v>0</v>
      </c>
      <c r="J35" s="8">
        <v>0</v>
      </c>
      <c r="K35" s="8">
        <f t="shared" si="10"/>
        <v>0</v>
      </c>
      <c r="L35" s="9" t="s">
        <v>37</v>
      </c>
      <c r="M35" s="9" t="s">
        <v>37</v>
      </c>
      <c r="N35" s="9" t="s">
        <v>37</v>
      </c>
      <c r="O35" s="8">
        <v>0</v>
      </c>
      <c r="P35" s="8" t="s">
        <v>37</v>
      </c>
    </row>
    <row r="36" spans="1:16" x14ac:dyDescent="0.3">
      <c r="A36" s="7" t="s">
        <v>30</v>
      </c>
      <c r="B36" s="8">
        <v>415</v>
      </c>
      <c r="C36" s="8">
        <v>360</v>
      </c>
      <c r="D36" s="8">
        <v>20</v>
      </c>
      <c r="E36" s="8" t="s">
        <v>37</v>
      </c>
      <c r="F36" s="8" t="s">
        <v>37</v>
      </c>
      <c r="G36" s="8">
        <v>0</v>
      </c>
      <c r="H36" s="9" t="s">
        <v>37</v>
      </c>
      <c r="I36" s="8">
        <v>30</v>
      </c>
      <c r="J36" s="8">
        <v>0</v>
      </c>
      <c r="K36" s="8">
        <f t="shared" si="10"/>
        <v>30</v>
      </c>
      <c r="L36" s="9" t="s">
        <v>37</v>
      </c>
      <c r="M36" s="9" t="s">
        <v>37</v>
      </c>
      <c r="N36" s="9" t="s">
        <v>37</v>
      </c>
      <c r="O36" s="8">
        <v>0</v>
      </c>
      <c r="P36" s="8" t="s">
        <v>37</v>
      </c>
    </row>
    <row r="37" spans="1:16" x14ac:dyDescent="0.3">
      <c r="A37" s="7" t="s">
        <v>31</v>
      </c>
      <c r="B37" s="8">
        <v>750</v>
      </c>
      <c r="C37" s="8">
        <v>675</v>
      </c>
      <c r="D37" s="8">
        <v>35</v>
      </c>
      <c r="E37" s="8">
        <f t="shared" si="4"/>
        <v>710</v>
      </c>
      <c r="F37" s="9">
        <f t="shared" si="5"/>
        <v>0.94666666666666666</v>
      </c>
      <c r="G37" s="8">
        <v>10</v>
      </c>
      <c r="H37" s="9">
        <f t="shared" si="6"/>
        <v>1.3333333333333334E-2</v>
      </c>
      <c r="I37" s="8">
        <v>20</v>
      </c>
      <c r="J37" s="8">
        <v>10</v>
      </c>
      <c r="K37" s="8">
        <f t="shared" si="10"/>
        <v>30</v>
      </c>
      <c r="L37" s="9">
        <f>K37/B37</f>
        <v>0.04</v>
      </c>
      <c r="M37" s="8">
        <f>G37+K37</f>
        <v>40</v>
      </c>
      <c r="N37" s="9">
        <f>M37/B37</f>
        <v>5.3333333333333337E-2</v>
      </c>
      <c r="O37" s="8">
        <v>10</v>
      </c>
      <c r="P37" s="9">
        <f t="shared" si="7"/>
        <v>1.3333333333333334E-2</v>
      </c>
    </row>
    <row r="38" spans="1:16" x14ac:dyDescent="0.3">
      <c r="A38" s="7" t="s">
        <v>32</v>
      </c>
      <c r="B38" s="8">
        <v>885</v>
      </c>
      <c r="C38" s="8">
        <v>785</v>
      </c>
      <c r="D38" s="8">
        <v>40</v>
      </c>
      <c r="E38" s="8">
        <f t="shared" si="4"/>
        <v>825</v>
      </c>
      <c r="F38" s="9">
        <f t="shared" si="5"/>
        <v>0.93220338983050843</v>
      </c>
      <c r="G38" s="8">
        <v>15</v>
      </c>
      <c r="H38" s="9">
        <f t="shared" si="6"/>
        <v>1.6949152542372881E-2</v>
      </c>
      <c r="I38" s="8">
        <v>25</v>
      </c>
      <c r="J38" s="8">
        <v>0</v>
      </c>
      <c r="K38" s="8">
        <f t="shared" si="10"/>
        <v>25</v>
      </c>
      <c r="L38" s="9">
        <f>K38/B38</f>
        <v>2.8248587570621469E-2</v>
      </c>
      <c r="M38" s="8">
        <f>G38+K38</f>
        <v>40</v>
      </c>
      <c r="N38" s="9">
        <f>M38/B38</f>
        <v>4.519774011299435E-2</v>
      </c>
      <c r="O38" s="8">
        <v>15</v>
      </c>
      <c r="P38" s="9">
        <f t="shared" si="7"/>
        <v>1.6949152542372881E-2</v>
      </c>
    </row>
    <row r="39" spans="1:16" x14ac:dyDescent="0.3">
      <c r="A39" s="22" t="s">
        <v>33</v>
      </c>
      <c r="B39" s="23">
        <f>SUM(B32,B23,B13,B12,B8)</f>
        <v>388140</v>
      </c>
      <c r="C39" s="23">
        <f>SUM(C8,C12,C13,C23,C32)</f>
        <v>296170</v>
      </c>
      <c r="D39" s="23">
        <f>SUM(D8,D12,D13,D23,D32)</f>
        <v>15220</v>
      </c>
      <c r="E39" s="23">
        <f t="shared" si="4"/>
        <v>311390</v>
      </c>
      <c r="F39" s="24">
        <f t="shared" si="5"/>
        <v>0.80226207038697372</v>
      </c>
      <c r="G39" s="23">
        <f>SUM(G8,G12,G13,G23,G32)</f>
        <v>43475</v>
      </c>
      <c r="H39" s="24">
        <f t="shared" si="6"/>
        <v>0.11200855361467511</v>
      </c>
      <c r="I39" s="23">
        <f>SUM(I8,I12,I13,I23,I32)</f>
        <v>24660</v>
      </c>
      <c r="J39" s="23">
        <f>SUM(J8,J12,J13,J23,J32)</f>
        <v>5160</v>
      </c>
      <c r="K39" s="23">
        <f t="shared" si="10"/>
        <v>29820</v>
      </c>
      <c r="L39" s="24">
        <f>K39/B39</f>
        <v>7.6827948678311955E-2</v>
      </c>
      <c r="M39" s="23">
        <f>SUM(M8,M12,M13,M23,M32)</f>
        <v>73295</v>
      </c>
      <c r="N39" s="24">
        <f>M39/B39</f>
        <v>0.18883650229298707</v>
      </c>
      <c r="O39" s="23">
        <f>SUM(O8,O12,O13,O23,O32)</f>
        <v>3450</v>
      </c>
      <c r="P39" s="24">
        <f t="shared" si="7"/>
        <v>8.8885453702272372E-3</v>
      </c>
    </row>
    <row r="40" spans="1:16" x14ac:dyDescent="0.3">
      <c r="A40" s="111" t="s">
        <v>87</v>
      </c>
      <c r="B40" s="1"/>
      <c r="C40" s="1"/>
      <c r="D40" s="1"/>
      <c r="E40" s="1"/>
      <c r="F40" s="29"/>
      <c r="G40" s="1"/>
      <c r="H40" s="1"/>
      <c r="I40" s="1"/>
      <c r="J40" s="1"/>
      <c r="K40" s="1"/>
      <c r="L40" s="1"/>
      <c r="M40" s="1"/>
      <c r="N40" s="1"/>
      <c r="O40" s="1"/>
      <c r="P40" s="29"/>
    </row>
    <row r="41" spans="1:16" x14ac:dyDescent="0.3">
      <c r="A41" s="112" t="s">
        <v>88</v>
      </c>
    </row>
    <row r="44" spans="1:16" x14ac:dyDescent="0.3">
      <c r="A44" s="111"/>
    </row>
  </sheetData>
  <mergeCells count="18">
    <mergeCell ref="A5:A7"/>
    <mergeCell ref="B5:B7"/>
    <mergeCell ref="C5:F5"/>
    <mergeCell ref="G5:N5"/>
    <mergeCell ref="O5:P5"/>
    <mergeCell ref="C6:C7"/>
    <mergeCell ref="D6:D7"/>
    <mergeCell ref="E6:E7"/>
    <mergeCell ref="F6:F7"/>
    <mergeCell ref="G6:G7"/>
    <mergeCell ref="S10:U10"/>
    <mergeCell ref="T13:U13"/>
    <mergeCell ref="H6:H7"/>
    <mergeCell ref="I6:L6"/>
    <mergeCell ref="M6:M7"/>
    <mergeCell ref="N6:N7"/>
    <mergeCell ref="O6:O7"/>
    <mergeCell ref="P6:P7"/>
  </mergeCells>
  <hyperlinks>
    <hyperlink ref="A41" r:id="rId1"/>
  </hyperlinks>
  <pageMargins left="0.7" right="0.7" top="0.75" bottom="0.75" header="0.3" footer="0.3"/>
  <pageSetup paperSize="3" scale="8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43"/>
  <sheetViews>
    <sheetView zoomScale="80" zoomScaleNormal="80" workbookViewId="0">
      <selection activeCell="N35" sqref="N35"/>
    </sheetView>
  </sheetViews>
  <sheetFormatPr baseColWidth="10" defaultRowHeight="15.6" x14ac:dyDescent="0.3"/>
  <cols>
    <col min="1" max="1" width="38.09765625" customWidth="1"/>
    <col min="2" max="2" width="11.5" bestFit="1" customWidth="1"/>
    <col min="3" max="3" width="10.5" customWidth="1"/>
  </cols>
  <sheetData>
    <row r="4" spans="1:16" x14ac:dyDescent="0.3">
      <c r="A4" s="25" t="s">
        <v>81</v>
      </c>
      <c r="B4" s="1"/>
      <c r="C4" s="1"/>
      <c r="D4" s="1"/>
      <c r="E4" s="1"/>
      <c r="F4" s="1"/>
      <c r="G4" s="1"/>
      <c r="H4" s="1"/>
      <c r="I4" s="1"/>
      <c r="J4" s="1"/>
      <c r="K4" s="1"/>
      <c r="L4" s="1"/>
      <c r="M4" s="1"/>
    </row>
    <row r="5" spans="1:16" ht="31.5" customHeight="1" x14ac:dyDescent="0.3">
      <c r="A5" s="156" t="s">
        <v>34</v>
      </c>
      <c r="B5" s="125" t="s">
        <v>83</v>
      </c>
      <c r="C5" s="130"/>
      <c r="D5" s="155"/>
      <c r="E5" s="136"/>
      <c r="F5" s="147" t="s">
        <v>84</v>
      </c>
      <c r="G5" s="148"/>
      <c r="H5" s="149"/>
      <c r="I5" s="149"/>
      <c r="J5" s="149"/>
      <c r="K5" s="150"/>
      <c r="L5" s="142" t="s">
        <v>85</v>
      </c>
      <c r="M5" s="151"/>
    </row>
    <row r="6" spans="1:16" x14ac:dyDescent="0.3">
      <c r="A6" s="157"/>
      <c r="B6" s="119" t="s">
        <v>39</v>
      </c>
      <c r="C6" s="119" t="s">
        <v>40</v>
      </c>
      <c r="D6" s="119" t="s">
        <v>86</v>
      </c>
      <c r="E6" s="119" t="s">
        <v>1</v>
      </c>
      <c r="F6" s="119" t="s">
        <v>0</v>
      </c>
      <c r="G6" s="119" t="s">
        <v>1</v>
      </c>
      <c r="H6" s="164" t="s">
        <v>42</v>
      </c>
      <c r="I6" s="165"/>
      <c r="J6" s="119" t="s">
        <v>79</v>
      </c>
      <c r="K6" s="119" t="s">
        <v>1</v>
      </c>
      <c r="L6" s="127" t="s">
        <v>46</v>
      </c>
      <c r="M6" s="127" t="s">
        <v>1</v>
      </c>
    </row>
    <row r="7" spans="1:16" ht="38.25" customHeight="1" x14ac:dyDescent="0.3">
      <c r="A7" s="158"/>
      <c r="B7" s="139"/>
      <c r="C7" s="139"/>
      <c r="D7" s="139"/>
      <c r="E7" s="139"/>
      <c r="F7" s="139"/>
      <c r="G7" s="121"/>
      <c r="H7" s="30" t="s">
        <v>82</v>
      </c>
      <c r="I7" s="3" t="s">
        <v>1</v>
      </c>
      <c r="J7" s="139"/>
      <c r="K7" s="139"/>
      <c r="L7" s="138"/>
      <c r="M7" s="146"/>
    </row>
    <row r="8" spans="1:16" x14ac:dyDescent="0.3">
      <c r="A8" s="4" t="s">
        <v>2</v>
      </c>
      <c r="B8" s="5">
        <f>'2016'!C8-'2006'!C8</f>
        <v>13570</v>
      </c>
      <c r="C8" s="5">
        <f>'2016'!D8-'2006'!D8</f>
        <v>-3415</v>
      </c>
      <c r="D8" s="5">
        <f t="shared" ref="D8:D14" si="0">SUM(B8:C8)</f>
        <v>10155</v>
      </c>
      <c r="E8" s="6">
        <f>D8/'2006'!E8</f>
        <v>5.0705280239670455E-2</v>
      </c>
      <c r="F8" s="5">
        <f>'2016'!G8-'2006'!G8</f>
        <v>5080</v>
      </c>
      <c r="G8" s="6">
        <f>F8/'2006'!G8</f>
        <v>0.15139323498733423</v>
      </c>
      <c r="H8" s="5">
        <f>'2016'!K8-'2006'!I8</f>
        <v>-970</v>
      </c>
      <c r="I8" s="6">
        <f>H8/'2006'!I8</f>
        <v>-3.6693777189332324E-2</v>
      </c>
      <c r="J8" s="5">
        <f>'2016'!M8-'2006'!K8</f>
        <v>4110</v>
      </c>
      <c r="K8" s="6">
        <f>J8/'2006'!K8</f>
        <v>6.8511418569761631E-2</v>
      </c>
      <c r="L8" s="5">
        <f>'2016'!O8-'2006'!M8</f>
        <v>550</v>
      </c>
      <c r="M8" s="6">
        <f>L8/'2006'!M8</f>
        <v>0.29810298102981031</v>
      </c>
      <c r="O8" s="96"/>
      <c r="P8" s="105"/>
    </row>
    <row r="9" spans="1:16" x14ac:dyDescent="0.3">
      <c r="A9" s="7" t="s">
        <v>3</v>
      </c>
      <c r="B9" s="8">
        <f>'2016'!C9-'2006'!C9</f>
        <v>12800</v>
      </c>
      <c r="C9" s="8">
        <f>'2016'!D9-'2006'!D9</f>
        <v>-3400</v>
      </c>
      <c r="D9" s="8">
        <f t="shared" si="0"/>
        <v>9400</v>
      </c>
      <c r="E9" s="103">
        <f>D9/'2006'!E9</f>
        <v>5.0937466132003902E-2</v>
      </c>
      <c r="F9" s="102">
        <f>'2016'!G9-'2006'!G9</f>
        <v>4920</v>
      </c>
      <c r="G9" s="107">
        <f>F9/'2006'!G9</f>
        <v>0.15159451548297642</v>
      </c>
      <c r="H9" s="102">
        <f>'2016'!K9-'2006'!I9</f>
        <v>-1015</v>
      </c>
      <c r="I9" s="107">
        <f>H9/'2006'!I9</f>
        <v>-3.9463452566096423E-2</v>
      </c>
      <c r="J9" s="102">
        <f>'2016'!M9-'2006'!K9</f>
        <v>3905</v>
      </c>
      <c r="K9" s="107">
        <f>J9/'2006'!K9</f>
        <v>6.7125053717232486E-2</v>
      </c>
      <c r="L9" s="102">
        <f>'2016'!O9-'2006'!M9</f>
        <v>475</v>
      </c>
      <c r="M9" s="107">
        <f>L9/'2006'!M9</f>
        <v>0.27142857142857141</v>
      </c>
      <c r="O9" s="96"/>
      <c r="P9" s="105"/>
    </row>
    <row r="10" spans="1:16" x14ac:dyDescent="0.3">
      <c r="A10" s="7" t="s">
        <v>4</v>
      </c>
      <c r="B10" s="8">
        <f>'2016'!C10-'2006'!C10</f>
        <v>-320</v>
      </c>
      <c r="C10" s="8">
        <f>'2016'!D10-'2006'!D10</f>
        <v>0</v>
      </c>
      <c r="D10" s="8">
        <f t="shared" si="0"/>
        <v>-320</v>
      </c>
      <c r="E10" s="103">
        <f>D10/'2006'!E10</f>
        <v>-4.2866711319490956E-2</v>
      </c>
      <c r="F10" s="102">
        <f>'2016'!G10-'2006'!G10</f>
        <v>135</v>
      </c>
      <c r="G10" s="107">
        <f>F10/'2006'!G10</f>
        <v>0.20610687022900764</v>
      </c>
      <c r="H10" s="102">
        <f>'2016'!K10-'2006'!I10</f>
        <v>-95</v>
      </c>
      <c r="I10" s="107">
        <f>H10/'2006'!I10</f>
        <v>-0.23749999999999999</v>
      </c>
      <c r="J10" s="102">
        <f>'2016'!M10-'2006'!K10</f>
        <v>40</v>
      </c>
      <c r="K10" s="107">
        <f>J10/'2006'!K10</f>
        <v>3.7914691943127965E-2</v>
      </c>
      <c r="L10" s="102">
        <f>'2016'!O10-'2006'!M10</f>
        <v>-25</v>
      </c>
      <c r="M10" s="107">
        <f>L10/'2006'!M10</f>
        <v>-0.3125</v>
      </c>
      <c r="O10" s="96"/>
      <c r="P10" s="105"/>
    </row>
    <row r="11" spans="1:16" x14ac:dyDescent="0.3">
      <c r="A11" s="7" t="s">
        <v>5</v>
      </c>
      <c r="B11" s="8">
        <f>'2016'!C11-'2006'!C11</f>
        <v>200</v>
      </c>
      <c r="C11" s="8">
        <f>'2016'!D11-'2006'!D11</f>
        <v>-30</v>
      </c>
      <c r="D11" s="8">
        <f t="shared" si="0"/>
        <v>170</v>
      </c>
      <c r="E11" s="103">
        <f>D11/'2006'!E11</f>
        <v>2.0556227327690448E-2</v>
      </c>
      <c r="F11" s="102">
        <f>'2016'!G11-'2006'!G11</f>
        <v>-10</v>
      </c>
      <c r="G11" s="107">
        <f>F11/'2006'!G11</f>
        <v>-2.247191011235955E-2</v>
      </c>
      <c r="H11" s="102">
        <f>'2016'!K11-'2006'!I11</f>
        <v>25</v>
      </c>
      <c r="I11" s="107">
        <f>H11/'2006'!I11</f>
        <v>7.9365079365079361E-2</v>
      </c>
      <c r="J11" s="102">
        <f>'2016'!M11-'2006'!K11</f>
        <v>15</v>
      </c>
      <c r="K11" s="107">
        <f>J11/'2006'!K11</f>
        <v>1.9736842105263157E-2</v>
      </c>
      <c r="L11" s="102">
        <f>'2016'!O11-'2006'!M11</f>
        <v>90</v>
      </c>
      <c r="M11" s="107">
        <f>L11/'2006'!M11</f>
        <v>6</v>
      </c>
      <c r="O11" s="96"/>
      <c r="P11" s="105"/>
    </row>
    <row r="12" spans="1:16" x14ac:dyDescent="0.3">
      <c r="A12" s="10" t="s">
        <v>6</v>
      </c>
      <c r="B12" s="11">
        <f>'2016'!C12-'2006'!C12</f>
        <v>4225</v>
      </c>
      <c r="C12" s="11">
        <f>'2016'!D12-'2006'!D12</f>
        <v>-970</v>
      </c>
      <c r="D12" s="11">
        <f t="shared" si="0"/>
        <v>3255</v>
      </c>
      <c r="E12" s="108">
        <f>D12/'2006'!E12</f>
        <v>5.2926829268292681E-2</v>
      </c>
      <c r="F12" s="97">
        <f>'2016'!G12-'2006'!G12</f>
        <v>985</v>
      </c>
      <c r="G12" s="108">
        <f>F12/'2006'!G12</f>
        <v>0.31774193548387097</v>
      </c>
      <c r="H12" s="97">
        <f>'2016'!K12-'2006'!I12</f>
        <v>-450</v>
      </c>
      <c r="I12" s="108">
        <f>H12/'2006'!I12</f>
        <v>-0.1214574898785425</v>
      </c>
      <c r="J12" s="97">
        <f>'2016'!M12-'2006'!K12</f>
        <v>535</v>
      </c>
      <c r="K12" s="108">
        <f>J12/'2006'!K12</f>
        <v>7.861866274797942E-2</v>
      </c>
      <c r="L12" s="97">
        <f>'2016'!O12-'2006'!M12</f>
        <v>45</v>
      </c>
      <c r="M12" s="108">
        <f>L12/'2006'!M12</f>
        <v>7.43801652892562E-2</v>
      </c>
      <c r="O12" s="96"/>
      <c r="P12" s="105"/>
    </row>
    <row r="13" spans="1:16" x14ac:dyDescent="0.3">
      <c r="A13" s="13" t="s">
        <v>7</v>
      </c>
      <c r="B13" s="14">
        <f>'2016'!C13-'2006'!C13</f>
        <v>7255</v>
      </c>
      <c r="C13" s="14">
        <f>'2016'!D13-'2006'!D13</f>
        <v>65</v>
      </c>
      <c r="D13" s="14">
        <f t="shared" si="0"/>
        <v>7320</v>
      </c>
      <c r="E13" s="106">
        <f>D13/'2006'!E13</f>
        <v>0.54101995565410199</v>
      </c>
      <c r="F13" s="98">
        <f>'2016'!G13-'2006'!G13</f>
        <v>270</v>
      </c>
      <c r="G13" s="106">
        <f>F13/'2006'!G13</f>
        <v>1.7419354838709677</v>
      </c>
      <c r="H13" s="98">
        <f>'2016'!K13-'2006'!I13</f>
        <v>180</v>
      </c>
      <c r="I13" s="106">
        <f>H13/'2006'!I13</f>
        <v>0.48648648648648651</v>
      </c>
      <c r="J13" s="98">
        <f>'2016'!M13-'2006'!K13</f>
        <v>450</v>
      </c>
      <c r="K13" s="106">
        <f>J13/'2006'!K13</f>
        <v>0.8571428571428571</v>
      </c>
      <c r="L13" s="98">
        <f>'2016'!O13-'2006'!M13</f>
        <v>130</v>
      </c>
      <c r="M13" s="106">
        <f>L13/'2006'!M13</f>
        <v>1.0833333333333333</v>
      </c>
      <c r="O13" s="96"/>
      <c r="P13" s="105"/>
    </row>
    <row r="14" spans="1:16" x14ac:dyDescent="0.3">
      <c r="A14" s="7" t="s">
        <v>8</v>
      </c>
      <c r="B14" s="8">
        <f>'2016'!C14-'2006'!C14</f>
        <v>110</v>
      </c>
      <c r="C14" s="8">
        <f>'2016'!D14-'2006'!D14</f>
        <v>-5</v>
      </c>
      <c r="D14" s="8">
        <f t="shared" si="0"/>
        <v>105</v>
      </c>
      <c r="E14" s="103">
        <f>D14/'2006'!E14</f>
        <v>0.13907284768211919</v>
      </c>
      <c r="F14" s="102">
        <f>'2016'!G14-'2006'!G14</f>
        <v>20</v>
      </c>
      <c r="G14" s="107" t="e">
        <f>F14/'2006'!G14</f>
        <v>#DIV/0!</v>
      </c>
      <c r="H14" s="102">
        <f>'2016'!K14-'2006'!I14</f>
        <v>0</v>
      </c>
      <c r="I14" s="107">
        <f>H14/'2006'!I14</f>
        <v>0</v>
      </c>
      <c r="J14" s="102">
        <f>'2016'!M14-'2006'!K14</f>
        <v>20</v>
      </c>
      <c r="K14" s="107">
        <f>J14/'2006'!K14</f>
        <v>2</v>
      </c>
      <c r="L14" s="102">
        <f>'2016'!O14-'2006'!M14</f>
        <v>10</v>
      </c>
      <c r="M14" s="107">
        <v>0</v>
      </c>
      <c r="O14" s="96"/>
      <c r="P14" s="105"/>
    </row>
    <row r="15" spans="1:16" x14ac:dyDescent="0.3">
      <c r="A15" s="7" t="s">
        <v>9</v>
      </c>
      <c r="B15" s="8">
        <f>'2016'!C15-'2006'!C15</f>
        <v>525</v>
      </c>
      <c r="C15" s="8">
        <f>'2016'!D15-'2006'!D15</f>
        <v>-65</v>
      </c>
      <c r="D15" s="8">
        <f t="shared" ref="D15:D22" si="1">SUM(B15:C15)</f>
        <v>460</v>
      </c>
      <c r="E15" s="103">
        <f>D15/'2006'!E15</f>
        <v>0.14241486068111456</v>
      </c>
      <c r="F15" s="102">
        <f>'2016'!G15-'2006'!G15</f>
        <v>75</v>
      </c>
      <c r="G15" s="107">
        <f>F15/'2006'!G15</f>
        <v>1.5</v>
      </c>
      <c r="H15" s="102">
        <f>'2016'!K15-'2006'!I15</f>
        <v>70</v>
      </c>
      <c r="I15" s="107">
        <f>H15/'2006'!I15</f>
        <v>1.75</v>
      </c>
      <c r="J15" s="102">
        <f>'2016'!M15-'2006'!K15</f>
        <v>145</v>
      </c>
      <c r="K15" s="107">
        <f>J15/'2006'!K15</f>
        <v>1.6111111111111112</v>
      </c>
      <c r="L15" s="102">
        <f>'2016'!O15-'2006'!M15</f>
        <v>25</v>
      </c>
      <c r="M15" s="107">
        <v>0</v>
      </c>
      <c r="O15" s="96"/>
      <c r="P15" s="105"/>
    </row>
    <row r="16" spans="1:16" x14ac:dyDescent="0.3">
      <c r="A16" s="7" t="s">
        <v>10</v>
      </c>
      <c r="B16" s="8">
        <f>'2016'!C16-'2006'!C16</f>
        <v>-5</v>
      </c>
      <c r="C16" s="8">
        <f>'2016'!D16-'2006'!D16</f>
        <v>-10</v>
      </c>
      <c r="D16" s="8">
        <f t="shared" si="1"/>
        <v>-15</v>
      </c>
      <c r="E16" s="103">
        <f>D16/'2006'!E16</f>
        <v>-5.2631578947368418E-2</v>
      </c>
      <c r="F16" s="102">
        <f>'2016'!G16-'2006'!G16</f>
        <v>0</v>
      </c>
      <c r="G16" s="107">
        <v>0</v>
      </c>
      <c r="H16" s="102">
        <f>'2016'!K16-'2006'!I16</f>
        <v>15</v>
      </c>
      <c r="I16" s="107" t="e">
        <f>H16/'2006'!I16</f>
        <v>#DIV/0!</v>
      </c>
      <c r="J16" s="102">
        <f>'2016'!M16-'2006'!K16</f>
        <v>15</v>
      </c>
      <c r="K16" s="107">
        <v>0</v>
      </c>
      <c r="L16" s="102">
        <f>'2016'!O16-'2006'!M16</f>
        <v>0</v>
      </c>
      <c r="M16" s="107">
        <v>0</v>
      </c>
      <c r="O16" s="96"/>
      <c r="P16" s="105"/>
    </row>
    <row r="17" spans="1:16" x14ac:dyDescent="0.3">
      <c r="A17" s="7" t="s">
        <v>11</v>
      </c>
      <c r="B17" s="8">
        <f>'2016'!C17-'2006'!C17</f>
        <v>-75</v>
      </c>
      <c r="C17" s="8">
        <f>'2016'!D17-'2006'!D17</f>
        <v>-20</v>
      </c>
      <c r="D17" s="8">
        <f t="shared" si="1"/>
        <v>-95</v>
      </c>
      <c r="E17" s="103">
        <f>D17/'2006'!E17</f>
        <v>-0.54285714285714282</v>
      </c>
      <c r="F17" s="102">
        <f>'2016'!G17-'2006'!G17</f>
        <v>0</v>
      </c>
      <c r="G17" s="107">
        <v>0</v>
      </c>
      <c r="H17" s="102">
        <f>'2016'!K17-'2006'!I17</f>
        <v>0</v>
      </c>
      <c r="I17" s="107" t="e">
        <f>H17/'2006'!I17</f>
        <v>#DIV/0!</v>
      </c>
      <c r="J17" s="102">
        <f>'2016'!M17-'2006'!K17</f>
        <v>0</v>
      </c>
      <c r="K17" s="107">
        <v>0</v>
      </c>
      <c r="L17" s="102">
        <f>'2016'!O17-'2006'!M17</f>
        <v>0</v>
      </c>
      <c r="M17" s="107">
        <v>0</v>
      </c>
      <c r="O17" s="96"/>
      <c r="P17" s="105"/>
    </row>
    <row r="18" spans="1:16" x14ac:dyDescent="0.3">
      <c r="A18" s="7" t="s">
        <v>12</v>
      </c>
      <c r="B18" s="8">
        <f>'2016'!C18-'2006'!C18</f>
        <v>1620</v>
      </c>
      <c r="C18" s="8">
        <f>'2016'!D18-'2006'!D18</f>
        <v>30</v>
      </c>
      <c r="D18" s="8">
        <f t="shared" si="1"/>
        <v>1650</v>
      </c>
      <c r="E18" s="103">
        <f>D18/'2006'!E18</f>
        <v>0.82089552238805974</v>
      </c>
      <c r="F18" s="102">
        <f>'2016'!G18-'2006'!G18</f>
        <v>70</v>
      </c>
      <c r="G18" s="107">
        <f>F18/'2006'!G18</f>
        <v>3.5</v>
      </c>
      <c r="H18" s="102">
        <f>'2016'!K18-'2006'!I18</f>
        <v>0</v>
      </c>
      <c r="I18" s="107">
        <f>H18/'2006'!I18</f>
        <v>0</v>
      </c>
      <c r="J18" s="102">
        <f>'2016'!M18-'2006'!K18</f>
        <v>70</v>
      </c>
      <c r="K18" s="107">
        <f>J18/'2006'!K18</f>
        <v>0.875</v>
      </c>
      <c r="L18" s="102">
        <f>'2016'!O18-'2006'!M18</f>
        <v>-10</v>
      </c>
      <c r="M18" s="107">
        <f>L18/'2006'!M18</f>
        <v>-0.18181818181818182</v>
      </c>
      <c r="O18" s="96"/>
      <c r="P18" s="105"/>
    </row>
    <row r="19" spans="1:16" x14ac:dyDescent="0.3">
      <c r="A19" s="7" t="s">
        <v>13</v>
      </c>
      <c r="B19" s="8">
        <f>'2016'!C19-'2006'!C19</f>
        <v>1340</v>
      </c>
      <c r="C19" s="8">
        <f>'2016'!D19-'2006'!D19</f>
        <v>40</v>
      </c>
      <c r="D19" s="8">
        <f t="shared" si="1"/>
        <v>1380</v>
      </c>
      <c r="E19" s="103">
        <f>D19/'2006'!E19</f>
        <v>0.57499999999999996</v>
      </c>
      <c r="F19" s="102">
        <f>'2016'!G19-'2006'!G19</f>
        <v>40</v>
      </c>
      <c r="G19" s="107">
        <f>F19/'2006'!G19</f>
        <v>2.6666666666666665</v>
      </c>
      <c r="H19" s="102">
        <f>'2016'!K19-'2006'!I19</f>
        <v>5</v>
      </c>
      <c r="I19" s="107">
        <f>H19/'2006'!I19</f>
        <v>4.7619047619047616E-2</v>
      </c>
      <c r="J19" s="102">
        <f>'2016'!M19-'2006'!K19</f>
        <v>45</v>
      </c>
      <c r="K19" s="107">
        <f>J19/'2006'!K19</f>
        <v>0.375</v>
      </c>
      <c r="L19" s="102">
        <f>'2016'!O19-'2006'!M19</f>
        <v>20</v>
      </c>
      <c r="M19" s="107">
        <f>L19/'2006'!M19</f>
        <v>1.3333333333333333</v>
      </c>
      <c r="O19" s="96"/>
      <c r="P19" s="105"/>
    </row>
    <row r="20" spans="1:16" x14ac:dyDescent="0.3">
      <c r="A20" s="7" t="s">
        <v>14</v>
      </c>
      <c r="B20" s="8" t="s">
        <v>56</v>
      </c>
      <c r="C20" s="8" t="s">
        <v>56</v>
      </c>
      <c r="D20" s="8" t="s">
        <v>56</v>
      </c>
      <c r="E20" s="8" t="s">
        <v>56</v>
      </c>
      <c r="F20" s="8" t="s">
        <v>56</v>
      </c>
      <c r="G20" s="8" t="s">
        <v>56</v>
      </c>
      <c r="H20" s="8" t="s">
        <v>56</v>
      </c>
      <c r="I20" s="8" t="s">
        <v>56</v>
      </c>
      <c r="J20" s="8" t="s">
        <v>56</v>
      </c>
      <c r="K20" s="8" t="s">
        <v>56</v>
      </c>
      <c r="L20" s="8" t="s">
        <v>56</v>
      </c>
      <c r="M20" s="8" t="s">
        <v>56</v>
      </c>
      <c r="O20" s="96"/>
      <c r="P20" s="105"/>
    </row>
    <row r="21" spans="1:16" x14ac:dyDescent="0.3">
      <c r="A21" s="7" t="s">
        <v>15</v>
      </c>
      <c r="B21" s="8">
        <f>'2016'!C21-'2006'!C21</f>
        <v>1185</v>
      </c>
      <c r="C21" s="8">
        <f>'2016'!D21-'2006'!D21</f>
        <v>40</v>
      </c>
      <c r="D21" s="8">
        <f t="shared" si="1"/>
        <v>1225</v>
      </c>
      <c r="E21" s="103">
        <f>D21/'2006'!E21</f>
        <v>0.69602272727272729</v>
      </c>
      <c r="F21" s="102">
        <f>'2016'!G21-'2006'!G21</f>
        <v>10</v>
      </c>
      <c r="G21" s="107">
        <f>F21/'2006'!G21</f>
        <v>0.4</v>
      </c>
      <c r="H21" s="102">
        <f>'2016'!K21-'2006'!I21</f>
        <v>-10</v>
      </c>
      <c r="I21" s="107">
        <f>H21/'2006'!I21</f>
        <v>-8.3333333333333329E-2</v>
      </c>
      <c r="J21" s="102">
        <f>'2016'!M21-'2006'!K21</f>
        <v>0</v>
      </c>
      <c r="K21" s="107">
        <f>J21/'2006'!K21</f>
        <v>0</v>
      </c>
      <c r="L21" s="102">
        <f>'2016'!O21-'2006'!M21</f>
        <v>30</v>
      </c>
      <c r="M21" s="107">
        <f>L21/'2006'!M21</f>
        <v>1.2</v>
      </c>
      <c r="O21" s="96"/>
      <c r="P21" s="105"/>
    </row>
    <row r="22" spans="1:16" x14ac:dyDescent="0.3">
      <c r="A22" s="7" t="s">
        <v>16</v>
      </c>
      <c r="B22" s="8">
        <f>'2016'!C22-'2006'!C22</f>
        <v>1155</v>
      </c>
      <c r="C22" s="8">
        <f>'2016'!D22-'2006'!D22</f>
        <v>20</v>
      </c>
      <c r="D22" s="8">
        <f t="shared" si="1"/>
        <v>1175</v>
      </c>
      <c r="E22" s="103">
        <f>D22/'2006'!E22</f>
        <v>0.40308747855917665</v>
      </c>
      <c r="F22" s="102">
        <f>'2016'!G22-'2006'!G22</f>
        <v>35</v>
      </c>
      <c r="G22" s="107">
        <f>F22/'2006'!G22</f>
        <v>0.77777777777777779</v>
      </c>
      <c r="H22" s="102">
        <f>'2016'!K22-'2006'!I22</f>
        <v>45</v>
      </c>
      <c r="I22" s="107">
        <f>H22/'2006'!I22</f>
        <v>1.2857142857142858</v>
      </c>
      <c r="J22" s="102">
        <f>'2016'!M22-'2006'!K22</f>
        <v>80</v>
      </c>
      <c r="K22" s="107">
        <f>J22/'2006'!K22</f>
        <v>1</v>
      </c>
      <c r="L22" s="102">
        <f>'2016'!O22-'2006'!M22</f>
        <v>30</v>
      </c>
      <c r="M22" s="107">
        <f>L22/'2006'!M22</f>
        <v>1.2</v>
      </c>
      <c r="O22" s="96"/>
      <c r="P22" s="105"/>
    </row>
    <row r="23" spans="1:16" x14ac:dyDescent="0.3">
      <c r="A23" s="16" t="s">
        <v>17</v>
      </c>
      <c r="B23" s="17">
        <f>'2016'!C23-'2006'!C23</f>
        <v>2585</v>
      </c>
      <c r="C23" s="17">
        <f>'2016'!D23-'2006'!D23</f>
        <v>-180</v>
      </c>
      <c r="D23" s="17">
        <f>SUM(B23:C23)</f>
        <v>2405</v>
      </c>
      <c r="E23" s="104">
        <f>D23/'2006'!E23</f>
        <v>0.2370625924100542</v>
      </c>
      <c r="F23" s="99">
        <f>'2016'!G23-'2006'!G23</f>
        <v>160</v>
      </c>
      <c r="G23" s="104">
        <f>F23/'2006'!G23</f>
        <v>1.1428571428571428</v>
      </c>
      <c r="H23" s="99">
        <f>'2016'!K23-'2006'!I23</f>
        <v>0</v>
      </c>
      <c r="I23" s="104">
        <f>H23/'2006'!I23</f>
        <v>0</v>
      </c>
      <c r="J23" s="99">
        <f>'2016'!M23-'2006'!K23</f>
        <v>160</v>
      </c>
      <c r="K23" s="104">
        <f>J23/'2006'!K23</f>
        <v>0.28828828828828829</v>
      </c>
      <c r="L23" s="99">
        <f>'2016'!O23-'2006'!M23</f>
        <v>25</v>
      </c>
      <c r="M23" s="104">
        <f>L23/'2006'!M23</f>
        <v>0.27777777777777779</v>
      </c>
      <c r="O23" s="96"/>
      <c r="P23" s="105"/>
    </row>
    <row r="24" spans="1:16" x14ac:dyDescent="0.3">
      <c r="A24" s="7" t="s">
        <v>18</v>
      </c>
      <c r="B24" s="102">
        <f>'2016'!C24-'2006'!C24</f>
        <v>345</v>
      </c>
      <c r="C24" s="102">
        <f>'2016'!D24-'2006'!D24</f>
        <v>40</v>
      </c>
      <c r="D24" s="8">
        <f>SUM(B24:C24)</f>
        <v>385</v>
      </c>
      <c r="E24" s="103">
        <f>D24/'2006'!E24</f>
        <v>0.33920704845814981</v>
      </c>
      <c r="F24" s="102">
        <f>'2016'!G24-'2006'!G24</f>
        <v>10</v>
      </c>
      <c r="G24" s="107">
        <v>0</v>
      </c>
      <c r="H24" s="102">
        <f>'2016'!K24-'2006'!I24</f>
        <v>0</v>
      </c>
      <c r="I24" s="107">
        <f>H24/'2006'!I24</f>
        <v>0</v>
      </c>
      <c r="J24" s="102">
        <f>'2016'!M24-'2006'!K24</f>
        <v>10</v>
      </c>
      <c r="K24" s="107">
        <f>J24/'2006'!K24</f>
        <v>0.11764705882352941</v>
      </c>
      <c r="L24" s="102">
        <f>'2016'!O24-'2006'!M24</f>
        <v>0</v>
      </c>
      <c r="M24" s="107">
        <f>L24/'2006'!M24</f>
        <v>0</v>
      </c>
      <c r="O24" s="96"/>
      <c r="P24" s="105"/>
    </row>
    <row r="25" spans="1:16" x14ac:dyDescent="0.3">
      <c r="A25" s="7" t="s">
        <v>19</v>
      </c>
      <c r="B25" s="102">
        <f>'2016'!C25-'2006'!C25</f>
        <v>1050</v>
      </c>
      <c r="C25" s="102">
        <f>'2016'!D25-'2006'!D25</f>
        <v>-10</v>
      </c>
      <c r="D25" s="8">
        <f t="shared" ref="D25:D31" si="2">SUM(B25:C25)</f>
        <v>1040</v>
      </c>
      <c r="E25" s="103">
        <f>D25/'2006'!E25</f>
        <v>0.39694656488549618</v>
      </c>
      <c r="F25" s="102">
        <f>'2016'!G25-'2006'!G25</f>
        <v>65</v>
      </c>
      <c r="G25" s="107">
        <f>F25/'2006'!G25</f>
        <v>0.5</v>
      </c>
      <c r="H25" s="102">
        <f>'2016'!K25-'2006'!I25</f>
        <v>5</v>
      </c>
      <c r="I25" s="107">
        <f>H25/'2006'!I25</f>
        <v>8.3333333333333329E-2</v>
      </c>
      <c r="J25" s="102">
        <f>'2016'!M25-'2006'!K25</f>
        <v>70</v>
      </c>
      <c r="K25" s="107">
        <f>J25/'2006'!K25</f>
        <v>0.36842105263157893</v>
      </c>
      <c r="L25" s="102">
        <f>'2016'!O25-'2006'!M25</f>
        <v>0</v>
      </c>
      <c r="M25" s="107">
        <f>L25/'2006'!M25</f>
        <v>0</v>
      </c>
      <c r="O25" s="96"/>
      <c r="P25" s="105"/>
    </row>
    <row r="26" spans="1:16" x14ac:dyDescent="0.3">
      <c r="A26" s="7" t="s">
        <v>20</v>
      </c>
      <c r="B26" s="102">
        <f>'2016'!C26-'2006'!C26</f>
        <v>195</v>
      </c>
      <c r="C26" s="102">
        <f>'2016'!D26-'2006'!D26</f>
        <v>-35</v>
      </c>
      <c r="D26" s="8">
        <f t="shared" si="2"/>
        <v>160</v>
      </c>
      <c r="E26" s="103">
        <f>D26/'2006'!E26</f>
        <v>9.6096096096096095E-2</v>
      </c>
      <c r="F26" s="102">
        <f>'2016'!G26-'2006'!G26</f>
        <v>15</v>
      </c>
      <c r="G26" s="107">
        <v>0</v>
      </c>
      <c r="H26" s="102">
        <f>'2016'!K26-'2006'!I26</f>
        <v>0</v>
      </c>
      <c r="I26" s="107">
        <f>H26/'2006'!I26</f>
        <v>0</v>
      </c>
      <c r="J26" s="102">
        <f>'2016'!M26-'2006'!K26</f>
        <v>15</v>
      </c>
      <c r="K26" s="107">
        <f>J26/'2006'!K26</f>
        <v>0.42857142857142855</v>
      </c>
      <c r="L26" s="102">
        <f>'2016'!O26-'2006'!M26</f>
        <v>0</v>
      </c>
      <c r="M26" s="107">
        <f>L26/'2006'!M26</f>
        <v>0</v>
      </c>
      <c r="O26" s="96"/>
      <c r="P26" s="105"/>
    </row>
    <row r="27" spans="1:16" x14ac:dyDescent="0.3">
      <c r="A27" s="7" t="s">
        <v>21</v>
      </c>
      <c r="B27" s="102">
        <f>'2016'!C27-'2006'!C27</f>
        <v>440</v>
      </c>
      <c r="C27" s="102">
        <f>'2016'!D27-'2006'!D27</f>
        <v>-50</v>
      </c>
      <c r="D27" s="8">
        <f t="shared" si="2"/>
        <v>390</v>
      </c>
      <c r="E27" s="103">
        <f>D27/'2006'!E27</f>
        <v>0.27177700348432055</v>
      </c>
      <c r="F27" s="102">
        <f>'2016'!G27-'2006'!G27</f>
        <v>35</v>
      </c>
      <c r="G27" s="107">
        <f>F27/'2006'!G27</f>
        <v>3.5</v>
      </c>
      <c r="H27" s="102">
        <f>'2016'!K27-'2006'!I27</f>
        <v>-15</v>
      </c>
      <c r="I27" s="107">
        <f>H27/'2006'!I27</f>
        <v>-0.17647058823529413</v>
      </c>
      <c r="J27" s="102">
        <f>'2016'!M27-'2006'!K27</f>
        <v>20</v>
      </c>
      <c r="K27" s="107">
        <f>J27/'2006'!K27</f>
        <v>0.21052631578947367</v>
      </c>
      <c r="L27" s="102">
        <f>'2016'!O27-'2006'!M27</f>
        <v>20</v>
      </c>
      <c r="M27" s="107">
        <v>0</v>
      </c>
      <c r="O27" s="96"/>
      <c r="P27" s="105"/>
    </row>
    <row r="28" spans="1:16" x14ac:dyDescent="0.3">
      <c r="A28" s="7" t="s">
        <v>22</v>
      </c>
      <c r="B28" s="102">
        <f>'2016'!C28-'2006'!C28</f>
        <v>190</v>
      </c>
      <c r="C28" s="102">
        <f>'2016'!D28-'2006'!D28</f>
        <v>-5</v>
      </c>
      <c r="D28" s="8">
        <f t="shared" si="2"/>
        <v>185</v>
      </c>
      <c r="E28" s="103">
        <f>D28/'2006'!E28</f>
        <v>0.18877551020408162</v>
      </c>
      <c r="F28" s="102">
        <f>'2016'!G28-'2006'!G28</f>
        <v>15</v>
      </c>
      <c r="G28" s="107">
        <v>0</v>
      </c>
      <c r="H28" s="102">
        <f>'2016'!K28-'2006'!I28</f>
        <v>-10</v>
      </c>
      <c r="I28" s="107">
        <f>H28/'2006'!I28</f>
        <v>-0.14285714285714285</v>
      </c>
      <c r="J28" s="102">
        <f>'2016'!M28-'2006'!K28</f>
        <v>5</v>
      </c>
      <c r="K28" s="107">
        <f>J28/'2006'!K28</f>
        <v>7.1428571428571425E-2</v>
      </c>
      <c r="L28" s="102">
        <f>'2016'!O28-'2006'!M28</f>
        <v>-5</v>
      </c>
      <c r="M28" s="107">
        <f>L28/'2006'!M28</f>
        <v>-0.33333333333333331</v>
      </c>
      <c r="O28" s="96"/>
      <c r="P28" s="105"/>
    </row>
    <row r="29" spans="1:16" x14ac:dyDescent="0.3">
      <c r="A29" s="7" t="s">
        <v>23</v>
      </c>
      <c r="B29" s="102">
        <f>'2016'!C29-'2006'!C29</f>
        <v>215</v>
      </c>
      <c r="C29" s="102">
        <f>'2016'!D29-'2006'!D29</f>
        <v>-45</v>
      </c>
      <c r="D29" s="8">
        <f t="shared" si="2"/>
        <v>170</v>
      </c>
      <c r="E29" s="103">
        <f>D29/'2006'!E29</f>
        <v>0.14225941422594143</v>
      </c>
      <c r="F29" s="102">
        <f>'2016'!G29-'2006'!G29</f>
        <v>10</v>
      </c>
      <c r="G29" s="107">
        <v>0</v>
      </c>
      <c r="H29" s="102">
        <f>'2016'!K29-'2006'!I29</f>
        <v>10</v>
      </c>
      <c r="I29" s="107">
        <f>H29/'2006'!I29</f>
        <v>0.66666666666666663</v>
      </c>
      <c r="J29" s="102">
        <f>'2016'!M29-'2006'!K29</f>
        <v>20</v>
      </c>
      <c r="K29" s="107">
        <f>J29/'2006'!K29</f>
        <v>1.3333333333333333</v>
      </c>
      <c r="L29" s="102">
        <f>'2016'!O29-'2006'!M29</f>
        <v>15</v>
      </c>
      <c r="M29" s="107">
        <v>0</v>
      </c>
      <c r="O29" s="96"/>
      <c r="P29" s="105"/>
    </row>
    <row r="30" spans="1:16" x14ac:dyDescent="0.3">
      <c r="A30" s="7" t="s">
        <v>24</v>
      </c>
      <c r="B30" s="102">
        <f>'2016'!C30-'2006'!C30</f>
        <v>90</v>
      </c>
      <c r="C30" s="102">
        <f>'2016'!D30-'2006'!D30</f>
        <v>-60</v>
      </c>
      <c r="D30" s="8">
        <f t="shared" si="2"/>
        <v>30</v>
      </c>
      <c r="E30" s="103">
        <f>D30/'2006'!E30</f>
        <v>4.878048780487805E-2</v>
      </c>
      <c r="F30" s="102">
        <f>'2016'!G30-'2006'!G30</f>
        <v>10</v>
      </c>
      <c r="G30" s="107">
        <v>0</v>
      </c>
      <c r="H30" s="102">
        <f>'2016'!K30-'2006'!I30</f>
        <v>15</v>
      </c>
      <c r="I30" s="107">
        <f>H30/'2006'!I30</f>
        <v>0.75</v>
      </c>
      <c r="J30" s="102">
        <f>'2016'!M30-'2006'!K30</f>
        <v>25</v>
      </c>
      <c r="K30" s="107">
        <f>J30/'2006'!K30</f>
        <v>1.25</v>
      </c>
      <c r="L30" s="102">
        <f>'2016'!O30-'2006'!M30</f>
        <v>0</v>
      </c>
      <c r="M30" s="107">
        <v>0</v>
      </c>
      <c r="O30" s="96"/>
      <c r="P30" s="105"/>
    </row>
    <row r="31" spans="1:16" x14ac:dyDescent="0.3">
      <c r="A31" s="7" t="s">
        <v>25</v>
      </c>
      <c r="B31" s="102">
        <f>'2016'!C31-'2006'!C31</f>
        <v>65</v>
      </c>
      <c r="C31" s="102">
        <f>'2016'!D31-'2006'!D31</f>
        <v>-10</v>
      </c>
      <c r="D31" s="8">
        <f t="shared" si="2"/>
        <v>55</v>
      </c>
      <c r="E31" s="103">
        <f>D31/'2006'!E31</f>
        <v>0.11</v>
      </c>
      <c r="F31" s="102">
        <f>'2016'!G31-'2006'!G31</f>
        <v>0</v>
      </c>
      <c r="G31" s="107">
        <v>0</v>
      </c>
      <c r="H31" s="102">
        <f>'2016'!K31-'2006'!I31</f>
        <v>15</v>
      </c>
      <c r="I31" s="107">
        <f>H31/'2006'!I31</f>
        <v>0.33333333333333331</v>
      </c>
      <c r="J31" s="102">
        <f>'2016'!M31-'2006'!K31</f>
        <v>15</v>
      </c>
      <c r="K31" s="107">
        <f>J31/'2006'!K31</f>
        <v>0.33333333333333331</v>
      </c>
      <c r="L31" s="102">
        <f>'2016'!O31-'2006'!M31</f>
        <v>-20</v>
      </c>
      <c r="M31" s="107">
        <f>L31/'2006'!M31</f>
        <v>-1</v>
      </c>
      <c r="O31" s="96"/>
      <c r="P31" s="105"/>
    </row>
    <row r="32" spans="1:16" x14ac:dyDescent="0.3">
      <c r="A32" s="19" t="s">
        <v>26</v>
      </c>
      <c r="B32" s="100">
        <f>'2016'!C32-'2006'!C32</f>
        <v>10</v>
      </c>
      <c r="C32" s="100">
        <f>'2016'!D32-'2006'!D32</f>
        <v>-50</v>
      </c>
      <c r="D32" s="20">
        <f t="shared" ref="D32:D39" si="3">SUM(B32:C32)</f>
        <v>-40</v>
      </c>
      <c r="E32" s="110">
        <f>D32/'2006'!E32</f>
        <v>-1.4059753954305799E-2</v>
      </c>
      <c r="F32" s="100">
        <f>'2016'!G32-'2006'!G32</f>
        <v>10</v>
      </c>
      <c r="G32" s="110">
        <f>F32/'2006'!G32</f>
        <v>0.5</v>
      </c>
      <c r="H32" s="100">
        <f>'2016'!K32-'2006'!I32</f>
        <v>-30</v>
      </c>
      <c r="I32" s="110">
        <f>H32/'2006'!I32</f>
        <v>-0.18181818181818182</v>
      </c>
      <c r="J32" s="100">
        <f>'2016'!M32-'2006'!K32</f>
        <v>-20</v>
      </c>
      <c r="K32" s="110">
        <f>J32/'2006'!K32</f>
        <v>-0.10810810810810811</v>
      </c>
      <c r="L32" s="100">
        <f>'2016'!O32-'2006'!M32</f>
        <v>20</v>
      </c>
      <c r="M32" s="110">
        <f>L32/'2006'!M32</f>
        <v>1</v>
      </c>
      <c r="O32" s="96"/>
      <c r="P32" s="105"/>
    </row>
    <row r="33" spans="1:16" x14ac:dyDescent="0.3">
      <c r="A33" s="7" t="s">
        <v>27</v>
      </c>
      <c r="B33" s="102">
        <f>'2016'!C33-'2006'!C33</f>
        <v>45</v>
      </c>
      <c r="C33" s="102">
        <f>'2016'!D33-'2006'!D33</f>
        <v>10</v>
      </c>
      <c r="D33" s="8">
        <f t="shared" si="3"/>
        <v>55</v>
      </c>
      <c r="E33" s="103">
        <f>D33/'2006'!E33</f>
        <v>0.20754716981132076</v>
      </c>
      <c r="F33" s="102">
        <f>'2016'!G33-'2006'!G33</f>
        <v>10</v>
      </c>
      <c r="G33" s="107">
        <v>0</v>
      </c>
      <c r="H33" s="102">
        <f>'2016'!K33-'2006'!I33</f>
        <v>-5</v>
      </c>
      <c r="I33" s="107">
        <f>H33/'2006'!I33</f>
        <v>-0.125</v>
      </c>
      <c r="J33" s="102">
        <f>'2016'!M33-'2006'!K33</f>
        <v>5</v>
      </c>
      <c r="K33" s="107">
        <f>J33/'2006'!K33</f>
        <v>0.125</v>
      </c>
      <c r="L33" s="102">
        <f>'2016'!O33-'2006'!M33</f>
        <v>10</v>
      </c>
      <c r="M33" s="107">
        <v>0</v>
      </c>
      <c r="O33" s="96"/>
      <c r="P33" s="105"/>
    </row>
    <row r="34" spans="1:16" x14ac:dyDescent="0.3">
      <c r="A34" s="7" t="s">
        <v>28</v>
      </c>
      <c r="B34" s="102">
        <f>'2016'!C34-'2006'!C34</f>
        <v>-165</v>
      </c>
      <c r="C34" s="102">
        <f>'2016'!D34-'2006'!D34</f>
        <v>-10</v>
      </c>
      <c r="D34" s="8">
        <f t="shared" si="3"/>
        <v>-175</v>
      </c>
      <c r="E34" s="103">
        <f>D34/'2006'!E34</f>
        <v>-0.32110091743119268</v>
      </c>
      <c r="F34" s="102">
        <f>'2016'!G34-'2006'!G34</f>
        <v>-20</v>
      </c>
      <c r="G34" s="107">
        <f>F34/'2006'!G34</f>
        <v>-1</v>
      </c>
      <c r="H34" s="102">
        <f>'2016'!K34-'2006'!I34</f>
        <v>5</v>
      </c>
      <c r="I34" s="107">
        <f>H34/'2006'!I34</f>
        <v>0.5</v>
      </c>
      <c r="J34" s="102">
        <f>'2016'!M34-'2006'!K34</f>
        <v>-15</v>
      </c>
      <c r="K34" s="107">
        <f>J34/'2006'!K34</f>
        <v>-0.5</v>
      </c>
      <c r="L34" s="102">
        <f>'2016'!O34-'2006'!M34</f>
        <v>15</v>
      </c>
      <c r="M34" s="107">
        <v>0</v>
      </c>
      <c r="O34" s="96"/>
      <c r="P34" s="105"/>
    </row>
    <row r="35" spans="1:16" x14ac:dyDescent="0.3">
      <c r="A35" s="7" t="s">
        <v>29</v>
      </c>
      <c r="B35" s="102">
        <f>'2016'!C35-'2006'!C35</f>
        <v>-20</v>
      </c>
      <c r="C35" s="102">
        <f>'2016'!D35-'2006'!D35</f>
        <v>-10</v>
      </c>
      <c r="D35" s="8">
        <f t="shared" si="3"/>
        <v>-30</v>
      </c>
      <c r="E35" s="103">
        <f>D35/'2006'!E35</f>
        <v>-0.13043478260869565</v>
      </c>
      <c r="F35" s="102">
        <f>'2016'!G35-'2006'!G35</f>
        <v>0</v>
      </c>
      <c r="G35" s="107">
        <v>0</v>
      </c>
      <c r="H35" s="102">
        <f>'2016'!K35-'2006'!I35</f>
        <v>-15</v>
      </c>
      <c r="I35" s="107">
        <f>H35/'2006'!I35</f>
        <v>-1</v>
      </c>
      <c r="J35" s="9" t="s">
        <v>37</v>
      </c>
      <c r="K35" s="9" t="s">
        <v>37</v>
      </c>
      <c r="L35" s="102">
        <f>'2016'!O35-'2006'!M35</f>
        <v>0</v>
      </c>
      <c r="M35" s="107">
        <v>0</v>
      </c>
      <c r="O35" s="96"/>
      <c r="P35" s="105"/>
    </row>
    <row r="36" spans="1:16" x14ac:dyDescent="0.3">
      <c r="A36" s="7" t="s">
        <v>30</v>
      </c>
      <c r="B36" s="102">
        <f>'2016'!C36-'2006'!C36</f>
        <v>50</v>
      </c>
      <c r="C36" s="102">
        <f>'2016'!D36-'2006'!D36</f>
        <v>10</v>
      </c>
      <c r="D36" s="8">
        <f t="shared" si="3"/>
        <v>60</v>
      </c>
      <c r="E36" s="103">
        <f>D36/'2006'!E36</f>
        <v>0.1875</v>
      </c>
      <c r="F36" s="102">
        <f>'2016'!G36-'2006'!G36</f>
        <v>0</v>
      </c>
      <c r="G36" s="107">
        <v>0</v>
      </c>
      <c r="H36" s="102">
        <f>'2016'!K36-'2006'!I36</f>
        <v>20</v>
      </c>
      <c r="I36" s="107">
        <f>H36/'2006'!I36</f>
        <v>2</v>
      </c>
      <c r="J36" s="9" t="s">
        <v>37</v>
      </c>
      <c r="K36" s="9" t="s">
        <v>37</v>
      </c>
      <c r="L36" s="102">
        <f>'2016'!O36-'2006'!M36</f>
        <v>-10</v>
      </c>
      <c r="M36" s="107">
        <f>L36/'2006'!M36</f>
        <v>-1</v>
      </c>
      <c r="O36" s="96"/>
      <c r="P36" s="105"/>
    </row>
    <row r="37" spans="1:16" x14ac:dyDescent="0.3">
      <c r="A37" s="7" t="s">
        <v>31</v>
      </c>
      <c r="B37" s="102">
        <f>'2016'!C37-'2006'!C37</f>
        <v>110</v>
      </c>
      <c r="C37" s="102">
        <f>'2016'!D37-'2006'!D37</f>
        <v>-20</v>
      </c>
      <c r="D37" s="8">
        <f t="shared" si="3"/>
        <v>90</v>
      </c>
      <c r="E37" s="103">
        <f>D37/'2006'!E37</f>
        <v>0.14516129032258066</v>
      </c>
      <c r="F37" s="102">
        <f>'2016'!G37-'2006'!G37</f>
        <v>10</v>
      </c>
      <c r="G37" s="107">
        <v>0</v>
      </c>
      <c r="H37" s="102">
        <f>'2016'!K37-'2006'!I37</f>
        <v>-20</v>
      </c>
      <c r="I37" s="107">
        <f>H37/'2006'!I37</f>
        <v>-0.4</v>
      </c>
      <c r="J37" s="102">
        <f>'2016'!M37-'2006'!K37</f>
        <v>-10</v>
      </c>
      <c r="K37" s="107">
        <f>J37/'2006'!K37</f>
        <v>-0.2</v>
      </c>
      <c r="L37" s="102">
        <f>'2016'!O37-'2006'!M37</f>
        <v>10</v>
      </c>
      <c r="M37" s="107">
        <v>0</v>
      </c>
      <c r="O37" s="96"/>
      <c r="P37" s="105"/>
    </row>
    <row r="38" spans="1:16" x14ac:dyDescent="0.3">
      <c r="A38" s="7" t="s">
        <v>32</v>
      </c>
      <c r="B38" s="102">
        <f>'2016'!C38-'2006'!C38</f>
        <v>-10</v>
      </c>
      <c r="C38" s="102">
        <f>'2016'!D38-'2006'!D38</f>
        <v>-30</v>
      </c>
      <c r="D38" s="8">
        <f t="shared" si="3"/>
        <v>-40</v>
      </c>
      <c r="E38" s="103">
        <f>D38/'2006'!E38</f>
        <v>-4.6242774566473986E-2</v>
      </c>
      <c r="F38" s="102">
        <f>'2016'!G38-'2006'!G38</f>
        <v>15</v>
      </c>
      <c r="G38" s="107">
        <v>0</v>
      </c>
      <c r="H38" s="102">
        <f>'2016'!K38-'2006'!I38</f>
        <v>-15</v>
      </c>
      <c r="I38" s="107">
        <f>H38/'2006'!I38</f>
        <v>-0.375</v>
      </c>
      <c r="J38" s="102">
        <f>'2016'!M38-'2006'!K38</f>
        <v>0</v>
      </c>
      <c r="K38" s="107">
        <f>J38/'2006'!K38</f>
        <v>0</v>
      </c>
      <c r="L38" s="102">
        <f>'2016'!O38-'2006'!M38</f>
        <v>5</v>
      </c>
      <c r="M38" s="107">
        <f>L38/'2006'!M38</f>
        <v>0.5</v>
      </c>
      <c r="O38" s="96"/>
      <c r="P38" s="105"/>
    </row>
    <row r="39" spans="1:16" x14ac:dyDescent="0.3">
      <c r="A39" s="113" t="s">
        <v>33</v>
      </c>
      <c r="B39" s="101">
        <f>'2016'!C39-'2006'!C39</f>
        <v>27645</v>
      </c>
      <c r="C39" s="101">
        <f>'2016'!D39-'2006'!D39</f>
        <v>-4550</v>
      </c>
      <c r="D39" s="23">
        <f t="shared" si="3"/>
        <v>23095</v>
      </c>
      <c r="E39" s="109">
        <f>D39/'2006'!E39</f>
        <v>8.010891621429439E-2</v>
      </c>
      <c r="F39" s="101">
        <f>'2016'!G39-'2006'!G39</f>
        <v>6505</v>
      </c>
      <c r="G39" s="109">
        <f>F39/'2006'!G39</f>
        <v>0.17595347579118203</v>
      </c>
      <c r="H39" s="101">
        <f>'2016'!K39-'2006'!I39</f>
        <v>-1270</v>
      </c>
      <c r="I39" s="109">
        <f>H39/'2006'!I39</f>
        <v>-4.084914763589579E-2</v>
      </c>
      <c r="J39" s="101">
        <f>'2016'!M39-'2006'!K39</f>
        <v>5235</v>
      </c>
      <c r="K39" s="109">
        <f>J39/'2006'!K39</f>
        <v>7.6917425800764036E-2</v>
      </c>
      <c r="L39" s="101">
        <f>'2016'!O39-'2006'!M39</f>
        <v>770</v>
      </c>
      <c r="M39" s="109">
        <f>L39/'2006'!M39</f>
        <v>0.28731343283582089</v>
      </c>
      <c r="O39" s="96"/>
      <c r="P39" s="105"/>
    </row>
    <row r="40" spans="1:16" x14ac:dyDescent="0.3">
      <c r="A40" s="114" t="s">
        <v>90</v>
      </c>
      <c r="B40" s="1"/>
      <c r="C40" s="1"/>
      <c r="D40" s="1"/>
      <c r="E40" s="29"/>
      <c r="F40" s="1"/>
      <c r="G40" s="1"/>
      <c r="H40" s="1"/>
      <c r="I40" s="1"/>
      <c r="J40" s="1"/>
      <c r="K40" s="1"/>
      <c r="L40" s="1"/>
      <c r="M40" s="29"/>
    </row>
    <row r="41" spans="1:16" x14ac:dyDescent="0.3">
      <c r="A41" s="162"/>
      <c r="B41" s="163"/>
      <c r="C41" s="163"/>
      <c r="D41" s="163"/>
      <c r="E41" s="163"/>
      <c r="F41" s="163"/>
      <c r="G41" s="163"/>
      <c r="H41" s="163"/>
      <c r="I41" s="163"/>
      <c r="J41" s="163"/>
      <c r="K41" s="163"/>
      <c r="L41" s="163"/>
      <c r="M41" s="163"/>
    </row>
    <row r="42" spans="1:16" x14ac:dyDescent="0.3">
      <c r="A42" s="33"/>
      <c r="B42" s="34"/>
      <c r="C42" s="34"/>
    </row>
    <row r="43" spans="1:16" x14ac:dyDescent="0.3">
      <c r="A43" s="140"/>
      <c r="B43" s="163"/>
      <c r="C43" s="163"/>
      <c r="D43" s="163"/>
      <c r="E43" s="163"/>
      <c r="F43" s="163"/>
      <c r="G43" s="163"/>
      <c r="H43" s="163"/>
      <c r="I43" s="163"/>
      <c r="J43" s="163"/>
      <c r="K43" s="163"/>
      <c r="L43" s="163"/>
      <c r="M43" s="163"/>
    </row>
  </sheetData>
  <mergeCells count="17">
    <mergeCell ref="E6:E7"/>
    <mergeCell ref="F6:F7"/>
    <mergeCell ref="A41:M41"/>
    <mergeCell ref="A43:M43"/>
    <mergeCell ref="G6:G7"/>
    <mergeCell ref="H6:I6"/>
    <mergeCell ref="J6:J7"/>
    <mergeCell ref="K6:K7"/>
    <mergeCell ref="L6:L7"/>
    <mergeCell ref="M6:M7"/>
    <mergeCell ref="A5:A7"/>
    <mergeCell ref="B5:E5"/>
    <mergeCell ref="F5:K5"/>
    <mergeCell ref="L5:M5"/>
    <mergeCell ref="B6:B7"/>
    <mergeCell ref="C6:C7"/>
    <mergeCell ref="D6:D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41"/>
  <sheetViews>
    <sheetView zoomScale="80" zoomScaleNormal="80" workbookViewId="0">
      <selection activeCell="A41" sqref="A41:I41"/>
    </sheetView>
  </sheetViews>
  <sheetFormatPr baseColWidth="10" defaultRowHeight="15.6" x14ac:dyDescent="0.3"/>
  <cols>
    <col min="1" max="1" width="35.19921875" customWidth="1"/>
    <col min="14" max="14" width="1.69921875" customWidth="1"/>
    <col min="18" max="18" width="1.59765625" customWidth="1"/>
  </cols>
  <sheetData>
    <row r="3" spans="1:22" x14ac:dyDescent="0.3">
      <c r="A3" s="25" t="s">
        <v>71</v>
      </c>
      <c r="B3" s="1"/>
      <c r="C3" s="1"/>
      <c r="D3" s="1"/>
      <c r="E3" s="1"/>
      <c r="F3" s="1"/>
      <c r="G3" s="1"/>
      <c r="H3" s="1"/>
      <c r="I3" s="1"/>
    </row>
    <row r="4" spans="1:22" ht="24" customHeight="1" x14ac:dyDescent="0.3">
      <c r="A4" s="156" t="s">
        <v>34</v>
      </c>
      <c r="B4" s="125" t="s">
        <v>38</v>
      </c>
      <c r="C4" s="130"/>
      <c r="D4" s="130"/>
      <c r="E4" s="130"/>
      <c r="F4" s="130"/>
      <c r="G4" s="130"/>
      <c r="H4" s="130"/>
      <c r="I4" s="130"/>
      <c r="J4" s="130"/>
      <c r="K4" s="130"/>
      <c r="L4" s="130"/>
      <c r="M4" s="126"/>
      <c r="O4" s="125" t="s">
        <v>38</v>
      </c>
      <c r="P4" s="130"/>
      <c r="Q4" s="126"/>
      <c r="S4" s="125" t="s">
        <v>38</v>
      </c>
      <c r="T4" s="126"/>
    </row>
    <row r="5" spans="1:22" ht="23.25" customHeight="1" x14ac:dyDescent="0.3">
      <c r="A5" s="157"/>
      <c r="B5" s="125" t="s">
        <v>39</v>
      </c>
      <c r="C5" s="130"/>
      <c r="D5" s="130"/>
      <c r="E5" s="126"/>
      <c r="F5" s="125" t="s">
        <v>40</v>
      </c>
      <c r="G5" s="130"/>
      <c r="H5" s="130"/>
      <c r="I5" s="126"/>
      <c r="J5" s="125" t="s">
        <v>46</v>
      </c>
      <c r="K5" s="130"/>
      <c r="L5" s="130"/>
      <c r="M5" s="126"/>
      <c r="O5" s="125" t="s">
        <v>73</v>
      </c>
      <c r="P5" s="130"/>
      <c r="Q5" s="126"/>
      <c r="S5" s="125" t="s">
        <v>74</v>
      </c>
      <c r="T5" s="126"/>
    </row>
    <row r="6" spans="1:22" x14ac:dyDescent="0.3">
      <c r="A6" s="38"/>
      <c r="B6" s="36">
        <v>2001</v>
      </c>
      <c r="C6" s="36">
        <v>2006</v>
      </c>
      <c r="D6" s="36">
        <v>2011</v>
      </c>
      <c r="E6" s="36">
        <v>2016</v>
      </c>
      <c r="F6" s="36">
        <v>2001</v>
      </c>
      <c r="G6" s="36">
        <v>2006</v>
      </c>
      <c r="H6" s="36">
        <v>2011</v>
      </c>
      <c r="I6" s="36">
        <v>2016</v>
      </c>
      <c r="J6" s="36">
        <v>2001</v>
      </c>
      <c r="K6" s="36">
        <v>2006</v>
      </c>
      <c r="L6" s="36">
        <v>2011</v>
      </c>
      <c r="M6" s="36">
        <v>2016</v>
      </c>
      <c r="O6" s="90" t="s">
        <v>66</v>
      </c>
      <c r="P6" s="90" t="s">
        <v>67</v>
      </c>
      <c r="Q6" s="90" t="s">
        <v>68</v>
      </c>
      <c r="S6" s="90" t="s">
        <v>69</v>
      </c>
      <c r="T6" s="90" t="s">
        <v>70</v>
      </c>
      <c r="V6" s="96"/>
    </row>
    <row r="7" spans="1:22" x14ac:dyDescent="0.3">
      <c r="A7" s="4" t="s">
        <v>2</v>
      </c>
      <c r="B7" s="5">
        <v>173055</v>
      </c>
      <c r="C7" s="5">
        <v>186105</v>
      </c>
      <c r="D7" s="5">
        <v>198695</v>
      </c>
      <c r="E7" s="5">
        <f>SUM(E8:E10)</f>
        <v>198785</v>
      </c>
      <c r="F7" s="5">
        <v>12590</v>
      </c>
      <c r="G7" s="5">
        <v>14170</v>
      </c>
      <c r="H7" s="5">
        <v>11470</v>
      </c>
      <c r="I7" s="5">
        <v>10755</v>
      </c>
      <c r="J7" s="5">
        <f t="shared" ref="J7:J13" si="0">SUM(B7,F7)</f>
        <v>185645</v>
      </c>
      <c r="K7" s="5">
        <f t="shared" ref="K7:M22" si="1">SUM(C7,G7)</f>
        <v>200275</v>
      </c>
      <c r="L7" s="5">
        <f t="shared" si="1"/>
        <v>210165</v>
      </c>
      <c r="M7" s="5">
        <f t="shared" si="1"/>
        <v>209540</v>
      </c>
      <c r="O7" s="5">
        <f t="shared" ref="O7:P22" si="2">K7-J7</f>
        <v>14630</v>
      </c>
      <c r="P7" s="5">
        <f t="shared" si="2"/>
        <v>9890</v>
      </c>
      <c r="Q7" s="5">
        <f>M7-L7</f>
        <v>-625</v>
      </c>
      <c r="S7" s="5">
        <f t="shared" ref="S7:S13" si="3">E7-B7</f>
        <v>25730</v>
      </c>
      <c r="T7" s="5">
        <f t="shared" ref="T7:T13" si="4">E7-C7</f>
        <v>12680</v>
      </c>
      <c r="V7" s="96"/>
    </row>
    <row r="8" spans="1:22" x14ac:dyDescent="0.3">
      <c r="A8" s="7" t="s">
        <v>3</v>
      </c>
      <c r="B8" s="8">
        <v>159430</v>
      </c>
      <c r="C8" s="8">
        <v>171200</v>
      </c>
      <c r="D8" s="8">
        <v>183525</v>
      </c>
      <c r="E8" s="8">
        <v>184000</v>
      </c>
      <c r="F8" s="8">
        <v>11755</v>
      </c>
      <c r="G8" s="8">
        <v>13340</v>
      </c>
      <c r="H8" s="8">
        <v>10690</v>
      </c>
      <c r="I8" s="8">
        <v>9940</v>
      </c>
      <c r="J8" s="8">
        <f t="shared" si="0"/>
        <v>171185</v>
      </c>
      <c r="K8" s="8">
        <f t="shared" si="1"/>
        <v>184540</v>
      </c>
      <c r="L8" s="8">
        <f t="shared" si="1"/>
        <v>194215</v>
      </c>
      <c r="M8" s="8">
        <f t="shared" si="1"/>
        <v>193940</v>
      </c>
      <c r="O8" s="102">
        <f t="shared" si="2"/>
        <v>13355</v>
      </c>
      <c r="P8" s="102">
        <f t="shared" si="2"/>
        <v>9675</v>
      </c>
      <c r="Q8" s="102">
        <f t="shared" ref="Q8:Q38" si="5">M8-L8</f>
        <v>-275</v>
      </c>
      <c r="S8" s="8">
        <f t="shared" si="3"/>
        <v>24570</v>
      </c>
      <c r="T8" s="8">
        <f t="shared" si="4"/>
        <v>12800</v>
      </c>
    </row>
    <row r="9" spans="1:22" x14ac:dyDescent="0.3">
      <c r="A9" s="7" t="s">
        <v>4</v>
      </c>
      <c r="B9" s="8">
        <v>6660</v>
      </c>
      <c r="C9" s="8">
        <v>7050</v>
      </c>
      <c r="D9" s="8">
        <v>6915</v>
      </c>
      <c r="E9" s="8">
        <v>6730</v>
      </c>
      <c r="F9" s="8">
        <v>415</v>
      </c>
      <c r="G9" s="8">
        <v>415</v>
      </c>
      <c r="H9" s="8">
        <v>380</v>
      </c>
      <c r="I9" s="8">
        <v>415</v>
      </c>
      <c r="J9" s="8">
        <f t="shared" si="0"/>
        <v>7075</v>
      </c>
      <c r="K9" s="8">
        <f t="shared" si="1"/>
        <v>7465</v>
      </c>
      <c r="L9" s="8">
        <f t="shared" si="1"/>
        <v>7295</v>
      </c>
      <c r="M9" s="8">
        <f t="shared" si="1"/>
        <v>7145</v>
      </c>
      <c r="O9" s="102">
        <f t="shared" si="2"/>
        <v>390</v>
      </c>
      <c r="P9" s="102">
        <f t="shared" si="2"/>
        <v>-170</v>
      </c>
      <c r="Q9" s="102">
        <f t="shared" si="5"/>
        <v>-150</v>
      </c>
      <c r="S9" s="8">
        <f t="shared" si="3"/>
        <v>70</v>
      </c>
      <c r="T9" s="8">
        <f t="shared" si="4"/>
        <v>-320</v>
      </c>
    </row>
    <row r="10" spans="1:22" x14ac:dyDescent="0.3">
      <c r="A10" s="7" t="s">
        <v>5</v>
      </c>
      <c r="B10" s="8">
        <v>6965</v>
      </c>
      <c r="C10" s="8">
        <v>7855</v>
      </c>
      <c r="D10" s="8">
        <v>8255</v>
      </c>
      <c r="E10" s="8">
        <v>8055</v>
      </c>
      <c r="F10" s="8">
        <v>420</v>
      </c>
      <c r="G10" s="8">
        <v>415</v>
      </c>
      <c r="H10" s="8">
        <v>405</v>
      </c>
      <c r="I10" s="8">
        <v>385</v>
      </c>
      <c r="J10" s="8">
        <f t="shared" si="0"/>
        <v>7385</v>
      </c>
      <c r="K10" s="8">
        <f t="shared" si="1"/>
        <v>8270</v>
      </c>
      <c r="L10" s="8">
        <f t="shared" si="1"/>
        <v>8660</v>
      </c>
      <c r="M10" s="8">
        <f t="shared" si="1"/>
        <v>8440</v>
      </c>
      <c r="O10" s="102">
        <f t="shared" si="2"/>
        <v>885</v>
      </c>
      <c r="P10" s="102">
        <f t="shared" si="2"/>
        <v>390</v>
      </c>
      <c r="Q10" s="102">
        <f t="shared" si="5"/>
        <v>-220</v>
      </c>
      <c r="S10" s="8">
        <f t="shared" si="3"/>
        <v>1090</v>
      </c>
      <c r="T10" s="8">
        <f t="shared" si="4"/>
        <v>200</v>
      </c>
    </row>
    <row r="11" spans="1:22" x14ac:dyDescent="0.3">
      <c r="A11" s="10" t="s">
        <v>6</v>
      </c>
      <c r="B11" s="11">
        <v>51605</v>
      </c>
      <c r="C11" s="11">
        <v>57630</v>
      </c>
      <c r="D11" s="11">
        <v>62235</v>
      </c>
      <c r="E11" s="11">
        <v>61855</v>
      </c>
      <c r="F11" s="11">
        <v>3105</v>
      </c>
      <c r="G11" s="11">
        <v>3870</v>
      </c>
      <c r="H11" s="11">
        <v>2785</v>
      </c>
      <c r="I11" s="11">
        <v>2900</v>
      </c>
      <c r="J11" s="11">
        <f t="shared" si="0"/>
        <v>54710</v>
      </c>
      <c r="K11" s="11">
        <f t="shared" si="1"/>
        <v>61500</v>
      </c>
      <c r="L11" s="11">
        <f t="shared" si="1"/>
        <v>65020</v>
      </c>
      <c r="M11" s="11">
        <f t="shared" si="1"/>
        <v>64755</v>
      </c>
      <c r="O11" s="97">
        <f t="shared" si="2"/>
        <v>6790</v>
      </c>
      <c r="P11" s="97">
        <f t="shared" si="2"/>
        <v>3520</v>
      </c>
      <c r="Q11" s="97">
        <f t="shared" si="5"/>
        <v>-265</v>
      </c>
      <c r="S11" s="11">
        <f t="shared" si="3"/>
        <v>10250</v>
      </c>
      <c r="T11" s="11">
        <f t="shared" si="4"/>
        <v>4225</v>
      </c>
    </row>
    <row r="12" spans="1:22" x14ac:dyDescent="0.3">
      <c r="A12" s="13" t="s">
        <v>7</v>
      </c>
      <c r="B12" s="14">
        <v>11440</v>
      </c>
      <c r="C12" s="14">
        <v>12780</v>
      </c>
      <c r="D12" s="14">
        <v>18260</v>
      </c>
      <c r="E12" s="14">
        <v>20035</v>
      </c>
      <c r="F12" s="14">
        <v>540</v>
      </c>
      <c r="G12" s="14">
        <v>750</v>
      </c>
      <c r="H12" s="14">
        <v>765</v>
      </c>
      <c r="I12" s="14">
        <v>815</v>
      </c>
      <c r="J12" s="14">
        <f t="shared" si="0"/>
        <v>11980</v>
      </c>
      <c r="K12" s="14">
        <f t="shared" si="1"/>
        <v>13530</v>
      </c>
      <c r="L12" s="14">
        <f t="shared" si="1"/>
        <v>19025</v>
      </c>
      <c r="M12" s="14">
        <f t="shared" si="1"/>
        <v>20850</v>
      </c>
      <c r="O12" s="98">
        <f t="shared" si="2"/>
        <v>1550</v>
      </c>
      <c r="P12" s="98">
        <f t="shared" si="2"/>
        <v>5495</v>
      </c>
      <c r="Q12" s="98">
        <f t="shared" si="5"/>
        <v>1825</v>
      </c>
      <c r="S12" s="14">
        <f t="shared" si="3"/>
        <v>8595</v>
      </c>
      <c r="T12" s="14">
        <f t="shared" si="4"/>
        <v>7255</v>
      </c>
    </row>
    <row r="13" spans="1:22" x14ac:dyDescent="0.3">
      <c r="A13" s="7" t="s">
        <v>8</v>
      </c>
      <c r="B13" s="8">
        <v>435</v>
      </c>
      <c r="C13" s="8">
        <v>705</v>
      </c>
      <c r="D13" s="8">
        <v>690</v>
      </c>
      <c r="E13" s="8">
        <v>815</v>
      </c>
      <c r="F13" s="8">
        <v>10</v>
      </c>
      <c r="G13" s="8">
        <v>50</v>
      </c>
      <c r="H13" s="8">
        <v>30</v>
      </c>
      <c r="I13" s="8">
        <v>45</v>
      </c>
      <c r="J13" s="8">
        <f t="shared" si="0"/>
        <v>445</v>
      </c>
      <c r="K13" s="8">
        <f t="shared" si="1"/>
        <v>755</v>
      </c>
      <c r="L13" s="8">
        <f t="shared" si="1"/>
        <v>720</v>
      </c>
      <c r="M13" s="8">
        <f t="shared" si="1"/>
        <v>860</v>
      </c>
      <c r="O13" s="102">
        <f t="shared" si="2"/>
        <v>310</v>
      </c>
      <c r="P13" s="102">
        <f t="shared" si="2"/>
        <v>-35</v>
      </c>
      <c r="Q13" s="102">
        <f t="shared" si="5"/>
        <v>140</v>
      </c>
      <c r="S13" s="8">
        <f t="shared" si="3"/>
        <v>380</v>
      </c>
      <c r="T13" s="8">
        <f t="shared" si="4"/>
        <v>110</v>
      </c>
    </row>
    <row r="14" spans="1:22" x14ac:dyDescent="0.3">
      <c r="A14" s="7" t="s">
        <v>9</v>
      </c>
      <c r="B14" s="8">
        <v>2810</v>
      </c>
      <c r="C14" s="8">
        <v>3030</v>
      </c>
      <c r="D14" s="8">
        <v>3590</v>
      </c>
      <c r="E14" s="8">
        <v>3555</v>
      </c>
      <c r="F14" s="8">
        <v>130</v>
      </c>
      <c r="G14" s="8">
        <v>200</v>
      </c>
      <c r="H14" s="8">
        <v>160</v>
      </c>
      <c r="I14" s="8">
        <v>135</v>
      </c>
      <c r="J14" s="8">
        <f t="shared" ref="J14:J21" si="6">SUM(B14,F14)</f>
        <v>2940</v>
      </c>
      <c r="K14" s="8">
        <f t="shared" si="1"/>
        <v>3230</v>
      </c>
      <c r="L14" s="8">
        <f t="shared" si="1"/>
        <v>3750</v>
      </c>
      <c r="M14" s="8">
        <f t="shared" si="1"/>
        <v>3690</v>
      </c>
      <c r="O14" s="102">
        <f t="shared" si="2"/>
        <v>290</v>
      </c>
      <c r="P14" s="102">
        <f t="shared" si="2"/>
        <v>520</v>
      </c>
      <c r="Q14" s="102">
        <f t="shared" si="5"/>
        <v>-60</v>
      </c>
      <c r="S14" s="8">
        <f t="shared" ref="S14:S21" si="7">E14-B14</f>
        <v>745</v>
      </c>
      <c r="T14" s="8">
        <f t="shared" ref="T14:T21" si="8">E14-C14</f>
        <v>525</v>
      </c>
    </row>
    <row r="15" spans="1:22" x14ac:dyDescent="0.3">
      <c r="A15" s="7" t="s">
        <v>10</v>
      </c>
      <c r="B15" s="8">
        <v>190</v>
      </c>
      <c r="C15" s="8">
        <v>255</v>
      </c>
      <c r="D15" s="8">
        <v>245</v>
      </c>
      <c r="E15" s="8">
        <v>250</v>
      </c>
      <c r="F15" s="8">
        <v>10</v>
      </c>
      <c r="G15" s="8">
        <v>30</v>
      </c>
      <c r="H15" s="8">
        <v>0</v>
      </c>
      <c r="I15" s="8">
        <v>20</v>
      </c>
      <c r="J15" s="8">
        <f t="shared" si="6"/>
        <v>200</v>
      </c>
      <c r="K15" s="8">
        <f t="shared" si="1"/>
        <v>285</v>
      </c>
      <c r="L15" s="8">
        <f t="shared" si="1"/>
        <v>245</v>
      </c>
      <c r="M15" s="8">
        <f t="shared" si="1"/>
        <v>270</v>
      </c>
      <c r="O15" s="102">
        <f t="shared" si="2"/>
        <v>85</v>
      </c>
      <c r="P15" s="102">
        <f t="shared" si="2"/>
        <v>-40</v>
      </c>
      <c r="Q15" s="102">
        <f t="shared" si="5"/>
        <v>25</v>
      </c>
      <c r="S15" s="8">
        <f t="shared" si="7"/>
        <v>60</v>
      </c>
      <c r="T15" s="8">
        <f t="shared" si="8"/>
        <v>-5</v>
      </c>
    </row>
    <row r="16" spans="1:22" x14ac:dyDescent="0.3">
      <c r="A16" s="7" t="s">
        <v>11</v>
      </c>
      <c r="B16" s="8">
        <v>65</v>
      </c>
      <c r="C16" s="8">
        <v>155</v>
      </c>
      <c r="D16" s="8">
        <v>55</v>
      </c>
      <c r="E16" s="8">
        <v>80</v>
      </c>
      <c r="F16" s="8">
        <v>10</v>
      </c>
      <c r="G16" s="8">
        <v>20</v>
      </c>
      <c r="H16" s="8">
        <v>0</v>
      </c>
      <c r="I16" s="8">
        <v>0</v>
      </c>
      <c r="J16" s="8">
        <f t="shared" si="6"/>
        <v>75</v>
      </c>
      <c r="K16" s="8">
        <f t="shared" si="1"/>
        <v>175</v>
      </c>
      <c r="L16" s="8">
        <f t="shared" si="1"/>
        <v>55</v>
      </c>
      <c r="M16" s="8">
        <f t="shared" si="1"/>
        <v>80</v>
      </c>
      <c r="O16" s="102">
        <f t="shared" si="2"/>
        <v>100</v>
      </c>
      <c r="P16" s="102">
        <f t="shared" si="2"/>
        <v>-120</v>
      </c>
      <c r="Q16" s="102">
        <f t="shared" si="5"/>
        <v>25</v>
      </c>
      <c r="S16" s="8">
        <f t="shared" si="7"/>
        <v>15</v>
      </c>
      <c r="T16" s="8">
        <f t="shared" si="8"/>
        <v>-75</v>
      </c>
    </row>
    <row r="17" spans="1:20" x14ac:dyDescent="0.3">
      <c r="A17" s="7" t="s">
        <v>12</v>
      </c>
      <c r="B17" s="8">
        <v>1470</v>
      </c>
      <c r="C17" s="8">
        <v>1900</v>
      </c>
      <c r="D17" s="8">
        <v>2980</v>
      </c>
      <c r="E17" s="8">
        <v>3520</v>
      </c>
      <c r="F17" s="8">
        <v>45</v>
      </c>
      <c r="G17" s="8">
        <v>110</v>
      </c>
      <c r="H17" s="8">
        <v>225</v>
      </c>
      <c r="I17" s="8">
        <v>140</v>
      </c>
      <c r="J17" s="8">
        <f t="shared" si="6"/>
        <v>1515</v>
      </c>
      <c r="K17" s="8">
        <f t="shared" si="1"/>
        <v>2010</v>
      </c>
      <c r="L17" s="8">
        <f t="shared" si="1"/>
        <v>3205</v>
      </c>
      <c r="M17" s="8">
        <f t="shared" si="1"/>
        <v>3660</v>
      </c>
      <c r="O17" s="102">
        <f t="shared" si="2"/>
        <v>495</v>
      </c>
      <c r="P17" s="102">
        <f t="shared" si="2"/>
        <v>1195</v>
      </c>
      <c r="Q17" s="102">
        <f t="shared" si="5"/>
        <v>455</v>
      </c>
      <c r="S17" s="8">
        <f t="shared" si="7"/>
        <v>2050</v>
      </c>
      <c r="T17" s="8">
        <f t="shared" si="8"/>
        <v>1620</v>
      </c>
    </row>
    <row r="18" spans="1:20" x14ac:dyDescent="0.3">
      <c r="A18" s="7" t="s">
        <v>13</v>
      </c>
      <c r="B18" s="8">
        <v>2025</v>
      </c>
      <c r="C18" s="8">
        <v>2325</v>
      </c>
      <c r="D18" s="8">
        <v>3195</v>
      </c>
      <c r="E18" s="8">
        <v>3665</v>
      </c>
      <c r="F18" s="8">
        <v>120</v>
      </c>
      <c r="G18" s="8">
        <v>75</v>
      </c>
      <c r="H18" s="8">
        <v>95</v>
      </c>
      <c r="I18" s="8">
        <v>115</v>
      </c>
      <c r="J18" s="8">
        <f t="shared" si="6"/>
        <v>2145</v>
      </c>
      <c r="K18" s="8">
        <f t="shared" si="1"/>
        <v>2400</v>
      </c>
      <c r="L18" s="8">
        <f t="shared" si="1"/>
        <v>3290</v>
      </c>
      <c r="M18" s="8">
        <f t="shared" si="1"/>
        <v>3780</v>
      </c>
      <c r="O18" s="102">
        <f t="shared" si="2"/>
        <v>255</v>
      </c>
      <c r="P18" s="102">
        <f t="shared" si="2"/>
        <v>890</v>
      </c>
      <c r="Q18" s="102">
        <f t="shared" si="5"/>
        <v>490</v>
      </c>
      <c r="S18" s="8">
        <f t="shared" si="7"/>
        <v>1640</v>
      </c>
      <c r="T18" s="8">
        <f t="shared" si="8"/>
        <v>1340</v>
      </c>
    </row>
    <row r="19" spans="1:20" x14ac:dyDescent="0.3">
      <c r="A19" s="7" t="s">
        <v>14</v>
      </c>
      <c r="B19" s="8">
        <v>780</v>
      </c>
      <c r="C19" s="8" t="s">
        <v>56</v>
      </c>
      <c r="D19" s="8">
        <v>1325</v>
      </c>
      <c r="E19" s="8">
        <v>1390</v>
      </c>
      <c r="F19" s="8">
        <v>20</v>
      </c>
      <c r="G19" s="8" t="s">
        <v>56</v>
      </c>
      <c r="H19" s="8">
        <v>25</v>
      </c>
      <c r="I19" s="8">
        <v>30</v>
      </c>
      <c r="J19" s="8">
        <f t="shared" si="6"/>
        <v>800</v>
      </c>
      <c r="K19" s="8">
        <f t="shared" si="1"/>
        <v>0</v>
      </c>
      <c r="L19" s="8">
        <f t="shared" si="1"/>
        <v>1350</v>
      </c>
      <c r="M19" s="8">
        <f t="shared" si="1"/>
        <v>1420</v>
      </c>
      <c r="O19" s="102">
        <f t="shared" si="2"/>
        <v>-800</v>
      </c>
      <c r="P19" s="102">
        <f t="shared" si="2"/>
        <v>1350</v>
      </c>
      <c r="Q19" s="102">
        <f t="shared" si="5"/>
        <v>70</v>
      </c>
      <c r="S19" s="8">
        <f t="shared" si="7"/>
        <v>610</v>
      </c>
      <c r="T19" s="8" t="s">
        <v>56</v>
      </c>
    </row>
    <row r="20" spans="1:20" x14ac:dyDescent="0.3">
      <c r="A20" s="7" t="s">
        <v>15</v>
      </c>
      <c r="B20" s="8">
        <v>1460</v>
      </c>
      <c r="C20" s="8">
        <v>1685</v>
      </c>
      <c r="D20" s="8">
        <v>2575</v>
      </c>
      <c r="E20" s="8">
        <v>2870</v>
      </c>
      <c r="F20" s="8">
        <v>35</v>
      </c>
      <c r="G20" s="8">
        <v>75</v>
      </c>
      <c r="H20" s="8">
        <v>65</v>
      </c>
      <c r="I20" s="8">
        <v>115</v>
      </c>
      <c r="J20" s="8">
        <f t="shared" si="6"/>
        <v>1495</v>
      </c>
      <c r="K20" s="8">
        <f t="shared" si="1"/>
        <v>1760</v>
      </c>
      <c r="L20" s="8">
        <f t="shared" si="1"/>
        <v>2640</v>
      </c>
      <c r="M20" s="8">
        <f t="shared" si="1"/>
        <v>2985</v>
      </c>
      <c r="O20" s="102">
        <f t="shared" si="2"/>
        <v>265</v>
      </c>
      <c r="P20" s="102">
        <f t="shared" si="2"/>
        <v>880</v>
      </c>
      <c r="Q20" s="102">
        <f t="shared" si="5"/>
        <v>345</v>
      </c>
      <c r="S20" s="8">
        <f t="shared" si="7"/>
        <v>1410</v>
      </c>
      <c r="T20" s="8">
        <f t="shared" si="8"/>
        <v>1185</v>
      </c>
    </row>
    <row r="21" spans="1:20" x14ac:dyDescent="0.3">
      <c r="A21" s="7" t="s">
        <v>16</v>
      </c>
      <c r="B21" s="8">
        <v>2195</v>
      </c>
      <c r="C21" s="8">
        <v>2725</v>
      </c>
      <c r="D21" s="8">
        <v>3595</v>
      </c>
      <c r="E21" s="8">
        <v>3880</v>
      </c>
      <c r="F21" s="8">
        <v>170</v>
      </c>
      <c r="G21" s="8">
        <v>190</v>
      </c>
      <c r="H21" s="8">
        <v>165</v>
      </c>
      <c r="I21" s="8">
        <v>210</v>
      </c>
      <c r="J21" s="8">
        <f t="shared" si="6"/>
        <v>2365</v>
      </c>
      <c r="K21" s="8">
        <f t="shared" si="1"/>
        <v>2915</v>
      </c>
      <c r="L21" s="8">
        <f t="shared" si="1"/>
        <v>3760</v>
      </c>
      <c r="M21" s="8">
        <f t="shared" si="1"/>
        <v>4090</v>
      </c>
      <c r="O21" s="102">
        <f t="shared" si="2"/>
        <v>550</v>
      </c>
      <c r="P21" s="102">
        <f t="shared" si="2"/>
        <v>845</v>
      </c>
      <c r="Q21" s="102">
        <f t="shared" si="5"/>
        <v>330</v>
      </c>
      <c r="S21" s="8">
        <f t="shared" si="7"/>
        <v>1685</v>
      </c>
      <c r="T21" s="8">
        <f t="shared" si="8"/>
        <v>1155</v>
      </c>
    </row>
    <row r="22" spans="1:20" x14ac:dyDescent="0.3">
      <c r="A22" s="16" t="s">
        <v>17</v>
      </c>
      <c r="B22" s="17">
        <v>8250</v>
      </c>
      <c r="C22" s="17">
        <v>9365</v>
      </c>
      <c r="D22" s="17">
        <v>11030</v>
      </c>
      <c r="E22" s="17">
        <v>11950</v>
      </c>
      <c r="F22" s="17">
        <v>570</v>
      </c>
      <c r="G22" s="17">
        <v>780</v>
      </c>
      <c r="H22" s="17">
        <v>655</v>
      </c>
      <c r="I22" s="17">
        <v>600</v>
      </c>
      <c r="J22" s="17">
        <f>SUM(B22,F22)</f>
        <v>8820</v>
      </c>
      <c r="K22" s="17">
        <f t="shared" si="1"/>
        <v>10145</v>
      </c>
      <c r="L22" s="17">
        <f t="shared" si="1"/>
        <v>11685</v>
      </c>
      <c r="M22" s="17">
        <f t="shared" si="1"/>
        <v>12550</v>
      </c>
      <c r="O22" s="99">
        <f t="shared" si="2"/>
        <v>1325</v>
      </c>
      <c r="P22" s="99">
        <f t="shared" si="2"/>
        <v>1540</v>
      </c>
      <c r="Q22" s="99">
        <f t="shared" si="5"/>
        <v>865</v>
      </c>
      <c r="S22" s="17">
        <f>E22-B22</f>
        <v>3700</v>
      </c>
      <c r="T22" s="17">
        <f>E22-C22</f>
        <v>2585</v>
      </c>
    </row>
    <row r="23" spans="1:20" x14ac:dyDescent="0.3">
      <c r="A23" s="7" t="s">
        <v>18</v>
      </c>
      <c r="B23" s="8">
        <v>965</v>
      </c>
      <c r="C23" s="8">
        <v>1065</v>
      </c>
      <c r="D23" s="8">
        <v>1330</v>
      </c>
      <c r="E23" s="8">
        <v>1410</v>
      </c>
      <c r="F23" s="8">
        <v>65</v>
      </c>
      <c r="G23" s="8">
        <v>70</v>
      </c>
      <c r="H23" s="8">
        <v>40</v>
      </c>
      <c r="I23" s="8">
        <v>110</v>
      </c>
      <c r="J23" s="8">
        <f>SUM(B23,F23)</f>
        <v>1030</v>
      </c>
      <c r="K23" s="8">
        <f t="shared" ref="K23:M38" si="9">SUM(C23,G23)</f>
        <v>1135</v>
      </c>
      <c r="L23" s="8">
        <f t="shared" si="9"/>
        <v>1370</v>
      </c>
      <c r="M23" s="8">
        <f t="shared" si="9"/>
        <v>1520</v>
      </c>
      <c r="O23" s="102">
        <f t="shared" ref="O23:O38" si="10">K23-J23</f>
        <v>105</v>
      </c>
      <c r="P23" s="102">
        <f t="shared" ref="P23:P38" si="11">L23-K23</f>
        <v>235</v>
      </c>
      <c r="Q23" s="102">
        <f t="shared" si="5"/>
        <v>150</v>
      </c>
      <c r="S23" s="8">
        <f>E23-B23</f>
        <v>445</v>
      </c>
      <c r="T23" s="8">
        <f>E23-C23</f>
        <v>345</v>
      </c>
    </row>
    <row r="24" spans="1:20" x14ac:dyDescent="0.3">
      <c r="A24" s="7" t="s">
        <v>19</v>
      </c>
      <c r="B24" s="8">
        <v>1905</v>
      </c>
      <c r="C24" s="8">
        <v>2410</v>
      </c>
      <c r="D24" s="8">
        <v>2845</v>
      </c>
      <c r="E24" s="8">
        <v>3460</v>
      </c>
      <c r="F24" s="8">
        <v>150</v>
      </c>
      <c r="G24" s="8">
        <v>210</v>
      </c>
      <c r="H24" s="8">
        <v>220</v>
      </c>
      <c r="I24" s="8">
        <v>200</v>
      </c>
      <c r="J24" s="8">
        <f t="shared" ref="J24:J30" si="12">SUM(B24,F24)</f>
        <v>2055</v>
      </c>
      <c r="K24" s="8">
        <f t="shared" si="9"/>
        <v>2620</v>
      </c>
      <c r="L24" s="8">
        <f t="shared" si="9"/>
        <v>3065</v>
      </c>
      <c r="M24" s="8">
        <f t="shared" si="9"/>
        <v>3660</v>
      </c>
      <c r="O24" s="102">
        <f t="shared" si="10"/>
        <v>565</v>
      </c>
      <c r="P24" s="102">
        <f t="shared" si="11"/>
        <v>445</v>
      </c>
      <c r="Q24" s="102">
        <f t="shared" si="5"/>
        <v>595</v>
      </c>
      <c r="S24" s="8">
        <f t="shared" ref="S24:S30" si="13">E24-B24</f>
        <v>1555</v>
      </c>
      <c r="T24" s="8">
        <f t="shared" ref="T24:T30" si="14">E24-C24</f>
        <v>1050</v>
      </c>
    </row>
    <row r="25" spans="1:20" x14ac:dyDescent="0.3">
      <c r="A25" s="7" t="s">
        <v>20</v>
      </c>
      <c r="B25" s="8">
        <v>1435</v>
      </c>
      <c r="C25" s="8">
        <v>1565</v>
      </c>
      <c r="D25" s="8">
        <v>1870</v>
      </c>
      <c r="E25" s="8">
        <v>1760</v>
      </c>
      <c r="F25" s="8">
        <v>100</v>
      </c>
      <c r="G25" s="8">
        <v>100</v>
      </c>
      <c r="H25" s="8">
        <v>50</v>
      </c>
      <c r="I25" s="8">
        <v>65</v>
      </c>
      <c r="J25" s="8">
        <f t="shared" si="12"/>
        <v>1535</v>
      </c>
      <c r="K25" s="8">
        <f t="shared" si="9"/>
        <v>1665</v>
      </c>
      <c r="L25" s="8">
        <f t="shared" si="9"/>
        <v>1920</v>
      </c>
      <c r="M25" s="8">
        <f t="shared" si="9"/>
        <v>1825</v>
      </c>
      <c r="O25" s="102">
        <f t="shared" si="10"/>
        <v>130</v>
      </c>
      <c r="P25" s="102">
        <f t="shared" si="11"/>
        <v>255</v>
      </c>
      <c r="Q25" s="102">
        <f t="shared" si="5"/>
        <v>-95</v>
      </c>
      <c r="S25" s="8">
        <f t="shared" si="13"/>
        <v>325</v>
      </c>
      <c r="T25" s="8">
        <f t="shared" si="14"/>
        <v>195</v>
      </c>
    </row>
    <row r="26" spans="1:20" x14ac:dyDescent="0.3">
      <c r="A26" s="7" t="s">
        <v>21</v>
      </c>
      <c r="B26" s="8">
        <v>1240</v>
      </c>
      <c r="C26" s="8">
        <v>1310</v>
      </c>
      <c r="D26" s="8">
        <v>1655</v>
      </c>
      <c r="E26" s="8">
        <v>1750</v>
      </c>
      <c r="F26" s="8">
        <v>65</v>
      </c>
      <c r="G26" s="8">
        <v>125</v>
      </c>
      <c r="H26" s="8">
        <v>135</v>
      </c>
      <c r="I26" s="8">
        <v>75</v>
      </c>
      <c r="J26" s="8">
        <f t="shared" si="12"/>
        <v>1305</v>
      </c>
      <c r="K26" s="8">
        <f t="shared" si="9"/>
        <v>1435</v>
      </c>
      <c r="L26" s="8">
        <f t="shared" si="9"/>
        <v>1790</v>
      </c>
      <c r="M26" s="8">
        <f t="shared" si="9"/>
        <v>1825</v>
      </c>
      <c r="O26" s="102">
        <f t="shared" si="10"/>
        <v>130</v>
      </c>
      <c r="P26" s="102">
        <f t="shared" si="11"/>
        <v>355</v>
      </c>
      <c r="Q26" s="102">
        <f t="shared" si="5"/>
        <v>35</v>
      </c>
      <c r="S26" s="8">
        <f t="shared" si="13"/>
        <v>510</v>
      </c>
      <c r="T26" s="8">
        <f t="shared" si="14"/>
        <v>440</v>
      </c>
    </row>
    <row r="27" spans="1:20" x14ac:dyDescent="0.3">
      <c r="A27" s="7" t="s">
        <v>22</v>
      </c>
      <c r="B27" s="8">
        <v>790</v>
      </c>
      <c r="C27" s="8">
        <v>910</v>
      </c>
      <c r="D27" s="8">
        <v>965</v>
      </c>
      <c r="E27" s="8">
        <v>1100</v>
      </c>
      <c r="F27" s="8">
        <v>100</v>
      </c>
      <c r="G27" s="8">
        <v>70</v>
      </c>
      <c r="H27" s="8">
        <v>50</v>
      </c>
      <c r="I27" s="8">
        <v>65</v>
      </c>
      <c r="J27" s="8">
        <f t="shared" si="12"/>
        <v>890</v>
      </c>
      <c r="K27" s="8">
        <f t="shared" si="9"/>
        <v>980</v>
      </c>
      <c r="L27" s="8">
        <f t="shared" si="9"/>
        <v>1015</v>
      </c>
      <c r="M27" s="8">
        <f t="shared" si="9"/>
        <v>1165</v>
      </c>
      <c r="O27" s="102">
        <f t="shared" si="10"/>
        <v>90</v>
      </c>
      <c r="P27" s="102">
        <f t="shared" si="11"/>
        <v>35</v>
      </c>
      <c r="Q27" s="102">
        <f t="shared" si="5"/>
        <v>150</v>
      </c>
      <c r="S27" s="8">
        <f t="shared" si="13"/>
        <v>310</v>
      </c>
      <c r="T27" s="8">
        <f t="shared" si="14"/>
        <v>190</v>
      </c>
    </row>
    <row r="28" spans="1:20" x14ac:dyDescent="0.3">
      <c r="A28" s="7" t="s">
        <v>23</v>
      </c>
      <c r="B28" s="8">
        <v>775</v>
      </c>
      <c r="C28" s="8">
        <v>1075</v>
      </c>
      <c r="D28" s="8">
        <v>1210</v>
      </c>
      <c r="E28" s="8">
        <v>1290</v>
      </c>
      <c r="F28" s="8">
        <v>20</v>
      </c>
      <c r="G28" s="8">
        <v>120</v>
      </c>
      <c r="H28" s="8">
        <v>105</v>
      </c>
      <c r="I28" s="8">
        <v>75</v>
      </c>
      <c r="J28" s="8">
        <f t="shared" si="12"/>
        <v>795</v>
      </c>
      <c r="K28" s="8">
        <f t="shared" si="9"/>
        <v>1195</v>
      </c>
      <c r="L28" s="8">
        <f t="shared" si="9"/>
        <v>1315</v>
      </c>
      <c r="M28" s="8">
        <f t="shared" si="9"/>
        <v>1365</v>
      </c>
      <c r="O28" s="102">
        <f t="shared" si="10"/>
        <v>400</v>
      </c>
      <c r="P28" s="102">
        <f t="shared" si="11"/>
        <v>120</v>
      </c>
      <c r="Q28" s="102">
        <f t="shared" si="5"/>
        <v>50</v>
      </c>
      <c r="S28" s="8">
        <f t="shared" si="13"/>
        <v>515</v>
      </c>
      <c r="T28" s="8">
        <f t="shared" si="14"/>
        <v>215</v>
      </c>
    </row>
    <row r="29" spans="1:20" x14ac:dyDescent="0.3">
      <c r="A29" s="7" t="s">
        <v>24</v>
      </c>
      <c r="B29" s="8">
        <v>590</v>
      </c>
      <c r="C29" s="8">
        <v>555</v>
      </c>
      <c r="D29" s="8">
        <v>595</v>
      </c>
      <c r="E29" s="8">
        <v>645</v>
      </c>
      <c r="F29" s="8">
        <v>20</v>
      </c>
      <c r="G29" s="8">
        <v>60</v>
      </c>
      <c r="H29" s="8">
        <v>0</v>
      </c>
      <c r="I29" s="8">
        <v>0</v>
      </c>
      <c r="J29" s="8">
        <f t="shared" si="12"/>
        <v>610</v>
      </c>
      <c r="K29" s="8">
        <f t="shared" si="9"/>
        <v>615</v>
      </c>
      <c r="L29" s="8">
        <f t="shared" si="9"/>
        <v>595</v>
      </c>
      <c r="M29" s="8">
        <f t="shared" si="9"/>
        <v>645</v>
      </c>
      <c r="O29" s="102">
        <f t="shared" si="10"/>
        <v>5</v>
      </c>
      <c r="P29" s="102">
        <f t="shared" si="11"/>
        <v>-20</v>
      </c>
      <c r="Q29" s="102">
        <f t="shared" si="5"/>
        <v>50</v>
      </c>
      <c r="S29" s="8">
        <f t="shared" si="13"/>
        <v>55</v>
      </c>
      <c r="T29" s="8">
        <f t="shared" si="14"/>
        <v>90</v>
      </c>
    </row>
    <row r="30" spans="1:20" x14ac:dyDescent="0.3">
      <c r="A30" s="7" t="s">
        <v>25</v>
      </c>
      <c r="B30" s="8">
        <v>540</v>
      </c>
      <c r="C30" s="8">
        <v>475</v>
      </c>
      <c r="D30" s="8">
        <v>560</v>
      </c>
      <c r="E30" s="8">
        <v>540</v>
      </c>
      <c r="F30" s="8">
        <v>50</v>
      </c>
      <c r="G30" s="8">
        <v>25</v>
      </c>
      <c r="H30" s="8">
        <v>40</v>
      </c>
      <c r="I30" s="8">
        <v>15</v>
      </c>
      <c r="J30" s="8">
        <f t="shared" si="12"/>
        <v>590</v>
      </c>
      <c r="K30" s="8">
        <f t="shared" si="9"/>
        <v>500</v>
      </c>
      <c r="L30" s="8">
        <f t="shared" si="9"/>
        <v>600</v>
      </c>
      <c r="M30" s="8">
        <f t="shared" si="9"/>
        <v>555</v>
      </c>
      <c r="O30" s="102">
        <f t="shared" si="10"/>
        <v>-90</v>
      </c>
      <c r="P30" s="102">
        <f t="shared" si="11"/>
        <v>100</v>
      </c>
      <c r="Q30" s="102">
        <f t="shared" si="5"/>
        <v>-45</v>
      </c>
      <c r="S30" s="8">
        <f t="shared" si="13"/>
        <v>0</v>
      </c>
      <c r="T30" s="8">
        <f t="shared" si="14"/>
        <v>65</v>
      </c>
    </row>
    <row r="31" spans="1:20" x14ac:dyDescent="0.3">
      <c r="A31" s="19" t="s">
        <v>26</v>
      </c>
      <c r="B31" s="20">
        <v>2585</v>
      </c>
      <c r="C31" s="20">
        <v>2645</v>
      </c>
      <c r="D31" s="20">
        <v>2430</v>
      </c>
      <c r="E31" s="20">
        <v>2655</v>
      </c>
      <c r="F31" s="20">
        <v>140</v>
      </c>
      <c r="G31" s="20">
        <v>200</v>
      </c>
      <c r="H31" s="20">
        <v>90</v>
      </c>
      <c r="I31" s="20">
        <v>150</v>
      </c>
      <c r="J31" s="20">
        <f t="shared" ref="J31:J38" si="15">SUM(B31,F31)</f>
        <v>2725</v>
      </c>
      <c r="K31" s="20">
        <f t="shared" si="9"/>
        <v>2845</v>
      </c>
      <c r="L31" s="20">
        <f t="shared" si="9"/>
        <v>2520</v>
      </c>
      <c r="M31" s="20">
        <f t="shared" si="9"/>
        <v>2805</v>
      </c>
      <c r="O31" s="100">
        <f t="shared" si="10"/>
        <v>120</v>
      </c>
      <c r="P31" s="100">
        <f t="shared" si="11"/>
        <v>-325</v>
      </c>
      <c r="Q31" s="100">
        <f t="shared" si="5"/>
        <v>285</v>
      </c>
      <c r="S31" s="20">
        <f t="shared" ref="S31:S38" si="16">E31-B31</f>
        <v>70</v>
      </c>
      <c r="T31" s="20">
        <f t="shared" ref="T31:T38" si="17">E31-C31</f>
        <v>10</v>
      </c>
    </row>
    <row r="32" spans="1:20" x14ac:dyDescent="0.3">
      <c r="A32" s="7" t="s">
        <v>27</v>
      </c>
      <c r="B32" s="8">
        <v>285</v>
      </c>
      <c r="C32" s="8">
        <v>255</v>
      </c>
      <c r="D32" s="8">
        <v>270</v>
      </c>
      <c r="E32" s="8">
        <v>300</v>
      </c>
      <c r="F32" s="8">
        <v>30</v>
      </c>
      <c r="G32" s="8">
        <v>10</v>
      </c>
      <c r="H32" s="8">
        <v>0</v>
      </c>
      <c r="I32" s="8">
        <v>20</v>
      </c>
      <c r="J32" s="8">
        <f t="shared" si="15"/>
        <v>315</v>
      </c>
      <c r="K32" s="8">
        <f t="shared" si="9"/>
        <v>265</v>
      </c>
      <c r="L32" s="8">
        <f t="shared" si="9"/>
        <v>270</v>
      </c>
      <c r="M32" s="8">
        <f t="shared" si="9"/>
        <v>320</v>
      </c>
      <c r="O32" s="102">
        <f t="shared" si="10"/>
        <v>-50</v>
      </c>
      <c r="P32" s="102">
        <f t="shared" si="11"/>
        <v>5</v>
      </c>
      <c r="Q32" s="102">
        <f t="shared" si="5"/>
        <v>50</v>
      </c>
      <c r="S32" s="8">
        <f t="shared" si="16"/>
        <v>15</v>
      </c>
      <c r="T32" s="8">
        <f t="shared" si="17"/>
        <v>45</v>
      </c>
    </row>
    <row r="33" spans="1:20" x14ac:dyDescent="0.3">
      <c r="A33" s="7" t="s">
        <v>28</v>
      </c>
      <c r="B33" s="8">
        <v>460</v>
      </c>
      <c r="C33" s="8">
        <v>520</v>
      </c>
      <c r="D33" s="8">
        <v>410</v>
      </c>
      <c r="E33" s="8">
        <v>355</v>
      </c>
      <c r="F33" s="8">
        <v>15</v>
      </c>
      <c r="G33" s="8">
        <v>25</v>
      </c>
      <c r="H33" s="8">
        <v>20</v>
      </c>
      <c r="I33" s="8">
        <v>15</v>
      </c>
      <c r="J33" s="8">
        <f t="shared" si="15"/>
        <v>475</v>
      </c>
      <c r="K33" s="8">
        <f t="shared" si="9"/>
        <v>545</v>
      </c>
      <c r="L33" s="8">
        <f t="shared" si="9"/>
        <v>430</v>
      </c>
      <c r="M33" s="8">
        <f t="shared" si="9"/>
        <v>370</v>
      </c>
      <c r="O33" s="102">
        <f t="shared" si="10"/>
        <v>70</v>
      </c>
      <c r="P33" s="102">
        <f t="shared" si="11"/>
        <v>-115</v>
      </c>
      <c r="Q33" s="102">
        <f t="shared" si="5"/>
        <v>-60</v>
      </c>
      <c r="S33" s="8">
        <f t="shared" si="16"/>
        <v>-105</v>
      </c>
      <c r="T33" s="8">
        <f t="shared" si="17"/>
        <v>-165</v>
      </c>
    </row>
    <row r="34" spans="1:20" x14ac:dyDescent="0.3">
      <c r="A34" s="7" t="s">
        <v>29</v>
      </c>
      <c r="B34" s="8">
        <v>135</v>
      </c>
      <c r="C34" s="8">
        <v>200</v>
      </c>
      <c r="D34" s="8" t="s">
        <v>37</v>
      </c>
      <c r="E34" s="8">
        <v>180</v>
      </c>
      <c r="F34" s="8">
        <v>10</v>
      </c>
      <c r="G34" s="8">
        <v>30</v>
      </c>
      <c r="H34" s="8" t="s">
        <v>37</v>
      </c>
      <c r="I34" s="8">
        <v>20</v>
      </c>
      <c r="J34" s="8">
        <f t="shared" si="15"/>
        <v>145</v>
      </c>
      <c r="K34" s="8">
        <f t="shared" si="9"/>
        <v>230</v>
      </c>
      <c r="L34" s="8">
        <f t="shared" si="9"/>
        <v>0</v>
      </c>
      <c r="M34" s="8">
        <f t="shared" si="9"/>
        <v>200</v>
      </c>
      <c r="O34" s="102">
        <f t="shared" si="10"/>
        <v>85</v>
      </c>
      <c r="P34" s="102">
        <f t="shared" si="11"/>
        <v>-230</v>
      </c>
      <c r="Q34" s="102">
        <f t="shared" si="5"/>
        <v>200</v>
      </c>
      <c r="S34" s="8">
        <f t="shared" si="16"/>
        <v>45</v>
      </c>
      <c r="T34" s="8">
        <f t="shared" si="17"/>
        <v>-20</v>
      </c>
    </row>
    <row r="35" spans="1:20" x14ac:dyDescent="0.3">
      <c r="A35" s="7" t="s">
        <v>30</v>
      </c>
      <c r="B35" s="8">
        <v>250</v>
      </c>
      <c r="C35" s="8">
        <v>310</v>
      </c>
      <c r="D35" s="8" t="s">
        <v>37</v>
      </c>
      <c r="E35" s="8">
        <v>360</v>
      </c>
      <c r="F35" s="8">
        <v>35</v>
      </c>
      <c r="G35" s="8">
        <v>10</v>
      </c>
      <c r="H35" s="8" t="s">
        <v>37</v>
      </c>
      <c r="I35" s="8">
        <v>20</v>
      </c>
      <c r="J35" s="8">
        <f t="shared" si="15"/>
        <v>285</v>
      </c>
      <c r="K35" s="8">
        <f t="shared" si="9"/>
        <v>320</v>
      </c>
      <c r="L35" s="8">
        <f t="shared" si="9"/>
        <v>0</v>
      </c>
      <c r="M35" s="8">
        <f t="shared" si="9"/>
        <v>380</v>
      </c>
      <c r="O35" s="102">
        <f t="shared" si="10"/>
        <v>35</v>
      </c>
      <c r="P35" s="102">
        <f t="shared" si="11"/>
        <v>-320</v>
      </c>
      <c r="Q35" s="102">
        <f t="shared" si="5"/>
        <v>380</v>
      </c>
      <c r="S35" s="8">
        <f t="shared" si="16"/>
        <v>110</v>
      </c>
      <c r="T35" s="8">
        <f t="shared" si="17"/>
        <v>50</v>
      </c>
    </row>
    <row r="36" spans="1:20" x14ac:dyDescent="0.3">
      <c r="A36" s="7" t="s">
        <v>31</v>
      </c>
      <c r="B36" s="8">
        <v>640</v>
      </c>
      <c r="C36" s="8">
        <v>565</v>
      </c>
      <c r="D36" s="8">
        <v>640</v>
      </c>
      <c r="E36" s="8">
        <v>675</v>
      </c>
      <c r="F36" s="8">
        <v>15</v>
      </c>
      <c r="G36" s="8">
        <v>55</v>
      </c>
      <c r="H36" s="8">
        <v>20</v>
      </c>
      <c r="I36" s="8">
        <v>35</v>
      </c>
      <c r="J36" s="8">
        <f t="shared" si="15"/>
        <v>655</v>
      </c>
      <c r="K36" s="8">
        <f t="shared" si="9"/>
        <v>620</v>
      </c>
      <c r="L36" s="8">
        <f t="shared" si="9"/>
        <v>660</v>
      </c>
      <c r="M36" s="8">
        <f t="shared" si="9"/>
        <v>710</v>
      </c>
      <c r="O36" s="102">
        <f t="shared" si="10"/>
        <v>-35</v>
      </c>
      <c r="P36" s="102">
        <f t="shared" si="11"/>
        <v>40</v>
      </c>
      <c r="Q36" s="102">
        <f t="shared" si="5"/>
        <v>50</v>
      </c>
      <c r="S36" s="8">
        <f t="shared" si="16"/>
        <v>35</v>
      </c>
      <c r="T36" s="8">
        <f t="shared" si="17"/>
        <v>110</v>
      </c>
    </row>
    <row r="37" spans="1:20" x14ac:dyDescent="0.3">
      <c r="A37" s="7" t="s">
        <v>32</v>
      </c>
      <c r="B37" s="8">
        <v>810</v>
      </c>
      <c r="C37" s="8">
        <v>795</v>
      </c>
      <c r="D37" s="8">
        <v>640</v>
      </c>
      <c r="E37" s="8">
        <v>785</v>
      </c>
      <c r="F37" s="8">
        <v>40</v>
      </c>
      <c r="G37" s="8">
        <v>70</v>
      </c>
      <c r="H37" s="8">
        <v>40</v>
      </c>
      <c r="I37" s="8">
        <v>40</v>
      </c>
      <c r="J37" s="8">
        <f t="shared" si="15"/>
        <v>850</v>
      </c>
      <c r="K37" s="8">
        <f t="shared" si="9"/>
        <v>865</v>
      </c>
      <c r="L37" s="8">
        <f t="shared" si="9"/>
        <v>680</v>
      </c>
      <c r="M37" s="8">
        <f t="shared" si="9"/>
        <v>825</v>
      </c>
      <c r="O37" s="102">
        <f t="shared" si="10"/>
        <v>15</v>
      </c>
      <c r="P37" s="102">
        <f t="shared" si="11"/>
        <v>-185</v>
      </c>
      <c r="Q37" s="102">
        <f t="shared" si="5"/>
        <v>145</v>
      </c>
      <c r="S37" s="8">
        <f t="shared" si="16"/>
        <v>-25</v>
      </c>
      <c r="T37" s="8">
        <f t="shared" si="17"/>
        <v>-10</v>
      </c>
    </row>
    <row r="38" spans="1:20" x14ac:dyDescent="0.3">
      <c r="A38" s="22" t="s">
        <v>33</v>
      </c>
      <c r="B38" s="23">
        <v>246930</v>
      </c>
      <c r="C38" s="23">
        <v>268525</v>
      </c>
      <c r="D38" s="23">
        <v>292650</v>
      </c>
      <c r="E38" s="23">
        <v>296170</v>
      </c>
      <c r="F38" s="23">
        <v>16930</v>
      </c>
      <c r="G38" s="23">
        <v>19770</v>
      </c>
      <c r="H38" s="23">
        <v>15765</v>
      </c>
      <c r="I38" s="23">
        <v>15220</v>
      </c>
      <c r="J38" s="23">
        <f t="shared" si="15"/>
        <v>263860</v>
      </c>
      <c r="K38" s="23">
        <f t="shared" si="9"/>
        <v>288295</v>
      </c>
      <c r="L38" s="23">
        <f t="shared" si="9"/>
        <v>308415</v>
      </c>
      <c r="M38" s="23">
        <f t="shared" si="9"/>
        <v>311390</v>
      </c>
      <c r="O38" s="101">
        <f t="shared" si="10"/>
        <v>24435</v>
      </c>
      <c r="P38" s="101">
        <f t="shared" si="11"/>
        <v>20120</v>
      </c>
      <c r="Q38" s="101">
        <f t="shared" si="5"/>
        <v>2975</v>
      </c>
      <c r="S38" s="23">
        <f t="shared" si="16"/>
        <v>49240</v>
      </c>
      <c r="T38" s="23">
        <f t="shared" si="17"/>
        <v>27645</v>
      </c>
    </row>
    <row r="39" spans="1:20" ht="15.75" customHeight="1" x14ac:dyDescent="0.3">
      <c r="A39" s="162" t="s">
        <v>89</v>
      </c>
      <c r="B39" s="162"/>
      <c r="C39" s="162"/>
      <c r="D39" s="162"/>
      <c r="E39" s="162"/>
      <c r="F39" s="162"/>
      <c r="G39" s="162"/>
      <c r="H39" s="162"/>
      <c r="I39" s="162"/>
      <c r="J39" s="162"/>
      <c r="K39" s="162"/>
      <c r="L39" s="162"/>
      <c r="M39" s="162"/>
    </row>
    <row r="40" spans="1:20" x14ac:dyDescent="0.3">
      <c r="A40" s="33" t="s">
        <v>48</v>
      </c>
      <c r="B40" s="34"/>
      <c r="C40" s="34"/>
      <c r="D40" s="34"/>
      <c r="E40" s="34"/>
      <c r="F40" s="34"/>
      <c r="G40" s="34"/>
      <c r="H40" s="34"/>
      <c r="I40" s="34"/>
    </row>
    <row r="41" spans="1:20" ht="33" customHeight="1" x14ac:dyDescent="0.3">
      <c r="A41" s="140" t="s">
        <v>49</v>
      </c>
      <c r="B41" s="141"/>
      <c r="C41" s="141"/>
      <c r="D41" s="141"/>
      <c r="E41" s="141"/>
      <c r="F41" s="141"/>
      <c r="G41" s="141"/>
      <c r="H41" s="141"/>
      <c r="I41" s="141"/>
    </row>
  </sheetData>
  <mergeCells count="11">
    <mergeCell ref="A41:I41"/>
    <mergeCell ref="B5:E5"/>
    <mergeCell ref="F5:I5"/>
    <mergeCell ref="J5:M5"/>
    <mergeCell ref="B4:M4"/>
    <mergeCell ref="O4:Q4"/>
    <mergeCell ref="A39:M39"/>
    <mergeCell ref="O5:Q5"/>
    <mergeCell ref="S4:T4"/>
    <mergeCell ref="S5:T5"/>
    <mergeCell ref="A4:A5"/>
  </mergeCells>
  <hyperlinks>
    <hyperlink ref="A40" r:id="rId1"/>
  </hyperlinks>
  <pageMargins left="0.7" right="0.7" top="0.75" bottom="0.75" header="0.3" footer="0.3"/>
  <pageSetup paperSize="3" scale="82"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41"/>
  <sheetViews>
    <sheetView topLeftCell="A32" zoomScale="80" zoomScaleNormal="80" workbookViewId="0">
      <selection activeCell="A44" sqref="A44"/>
    </sheetView>
  </sheetViews>
  <sheetFormatPr baseColWidth="10" defaultRowHeight="15.6" x14ac:dyDescent="0.3"/>
  <cols>
    <col min="1" max="1" width="39.8984375" customWidth="1"/>
    <col min="14" max="14" width="1.09765625" customWidth="1"/>
  </cols>
  <sheetData>
    <row r="3" spans="1:23" x14ac:dyDescent="0.3">
      <c r="A3" s="25" t="s">
        <v>71</v>
      </c>
      <c r="B3" s="1"/>
      <c r="C3" s="1"/>
      <c r="D3" s="1"/>
      <c r="E3" s="1"/>
      <c r="F3" s="1"/>
      <c r="G3" s="1"/>
      <c r="H3" s="1"/>
      <c r="I3" s="1"/>
      <c r="J3" s="1"/>
      <c r="K3" s="1"/>
      <c r="L3" s="1"/>
      <c r="M3" s="1"/>
    </row>
    <row r="4" spans="1:23" ht="25.5" customHeight="1" x14ac:dyDescent="0.3">
      <c r="A4" s="156" t="s">
        <v>34</v>
      </c>
      <c r="B4" s="125" t="s">
        <v>41</v>
      </c>
      <c r="C4" s="130"/>
      <c r="D4" s="130"/>
      <c r="E4" s="130"/>
      <c r="F4" s="130"/>
      <c r="G4" s="130"/>
      <c r="H4" s="130"/>
      <c r="I4" s="130"/>
      <c r="J4" s="130"/>
      <c r="K4" s="130"/>
      <c r="L4" s="130"/>
      <c r="M4" s="126"/>
      <c r="O4" s="125" t="s">
        <v>76</v>
      </c>
      <c r="P4" s="130"/>
      <c r="Q4" s="130"/>
      <c r="R4" s="130"/>
      <c r="S4" s="130"/>
      <c r="T4" s="130"/>
      <c r="U4" s="126"/>
    </row>
    <row r="5" spans="1:23" ht="28.5" customHeight="1" x14ac:dyDescent="0.3">
      <c r="A5" s="157"/>
      <c r="B5" s="125" t="s">
        <v>64</v>
      </c>
      <c r="C5" s="130"/>
      <c r="D5" s="130"/>
      <c r="E5" s="126"/>
      <c r="F5" s="125" t="s">
        <v>55</v>
      </c>
      <c r="G5" s="130"/>
      <c r="H5" s="130"/>
      <c r="I5" s="126"/>
      <c r="J5" s="125" t="s">
        <v>46</v>
      </c>
      <c r="K5" s="130"/>
      <c r="L5" s="130"/>
      <c r="M5" s="126"/>
      <c r="O5" s="125" t="s">
        <v>64</v>
      </c>
      <c r="P5" s="130"/>
      <c r="Q5" s="126"/>
      <c r="R5" s="125" t="s">
        <v>72</v>
      </c>
      <c r="S5" s="126"/>
      <c r="T5" s="125" t="s">
        <v>75</v>
      </c>
      <c r="U5" s="126"/>
    </row>
    <row r="6" spans="1:23" x14ac:dyDescent="0.3">
      <c r="A6" s="38"/>
      <c r="B6" s="36">
        <v>2001</v>
      </c>
      <c r="C6" s="36">
        <v>2006</v>
      </c>
      <c r="D6" s="36">
        <v>2011</v>
      </c>
      <c r="E6" s="36">
        <v>2016</v>
      </c>
      <c r="F6" s="36">
        <v>2001</v>
      </c>
      <c r="G6" s="36">
        <v>2006</v>
      </c>
      <c r="H6" s="36">
        <v>2011</v>
      </c>
      <c r="I6" s="36">
        <v>2016</v>
      </c>
      <c r="J6" s="36">
        <v>2001</v>
      </c>
      <c r="K6" s="36">
        <v>2006</v>
      </c>
      <c r="L6" s="36">
        <v>2011</v>
      </c>
      <c r="M6" s="36">
        <v>2016</v>
      </c>
      <c r="O6" s="90" t="s">
        <v>66</v>
      </c>
      <c r="P6" s="90" t="s">
        <v>67</v>
      </c>
      <c r="Q6" s="90" t="s">
        <v>68</v>
      </c>
      <c r="R6" s="90" t="s">
        <v>69</v>
      </c>
      <c r="S6" s="90" t="s">
        <v>70</v>
      </c>
      <c r="T6" s="90" t="s">
        <v>69</v>
      </c>
      <c r="U6" s="90" t="s">
        <v>70</v>
      </c>
    </row>
    <row r="7" spans="1:23" x14ac:dyDescent="0.3">
      <c r="A7" s="4" t="s">
        <v>2</v>
      </c>
      <c r="B7" s="5">
        <v>28790</v>
      </c>
      <c r="C7" s="5">
        <v>33555</v>
      </c>
      <c r="D7" s="5">
        <v>39280</v>
      </c>
      <c r="E7" s="5">
        <v>38635</v>
      </c>
      <c r="F7" s="5">
        <v>22245</v>
      </c>
      <c r="G7" s="5">
        <v>26435</v>
      </c>
      <c r="H7" s="5">
        <v>24810</v>
      </c>
      <c r="I7" s="5">
        <v>25465</v>
      </c>
      <c r="J7" s="5">
        <f t="shared" ref="J7:J13" si="0">SUM(B7,F7)</f>
        <v>51035</v>
      </c>
      <c r="K7" s="5">
        <f t="shared" ref="K7:M22" si="1">SUM(C7,G7)</f>
        <v>59990</v>
      </c>
      <c r="L7" s="5">
        <f t="shared" si="1"/>
        <v>64090</v>
      </c>
      <c r="M7" s="5">
        <f t="shared" si="1"/>
        <v>64100</v>
      </c>
      <c r="O7" s="5">
        <f t="shared" ref="O7:O18" si="2">C7-B7</f>
        <v>4765</v>
      </c>
      <c r="P7" s="5">
        <f t="shared" ref="P7:P18" si="3">D7-C7</f>
        <v>5725</v>
      </c>
      <c r="Q7" s="5">
        <f t="shared" ref="Q7:Q18" si="4">E7-D7</f>
        <v>-645</v>
      </c>
      <c r="R7" s="5">
        <f t="shared" ref="R7:R13" si="5">E7-B7</f>
        <v>9845</v>
      </c>
      <c r="S7" s="5">
        <f t="shared" ref="S7:S18" si="6">E7-C7</f>
        <v>5080</v>
      </c>
      <c r="T7" s="5">
        <f t="shared" ref="T7:T13" si="7">M7-J7</f>
        <v>13065</v>
      </c>
      <c r="U7" s="5">
        <f>M7-K7</f>
        <v>4110</v>
      </c>
    </row>
    <row r="8" spans="1:23" x14ac:dyDescent="0.3">
      <c r="A8" s="7" t="s">
        <v>3</v>
      </c>
      <c r="B8" s="8">
        <v>27785</v>
      </c>
      <c r="C8" s="8">
        <v>32455</v>
      </c>
      <c r="D8" s="8">
        <v>37875</v>
      </c>
      <c r="E8" s="8">
        <v>37375</v>
      </c>
      <c r="F8" s="8">
        <v>21590</v>
      </c>
      <c r="G8" s="8">
        <v>25720</v>
      </c>
      <c r="H8" s="8">
        <v>24145</v>
      </c>
      <c r="I8" s="8">
        <v>24705</v>
      </c>
      <c r="J8" s="8">
        <f t="shared" si="0"/>
        <v>49375</v>
      </c>
      <c r="K8" s="8">
        <f t="shared" si="1"/>
        <v>58175</v>
      </c>
      <c r="L8" s="8">
        <f t="shared" si="1"/>
        <v>62020</v>
      </c>
      <c r="M8" s="8">
        <f t="shared" si="1"/>
        <v>62080</v>
      </c>
      <c r="O8" s="8">
        <f t="shared" si="2"/>
        <v>4670</v>
      </c>
      <c r="P8" s="8">
        <f t="shared" si="3"/>
        <v>5420</v>
      </c>
      <c r="Q8" s="8">
        <f t="shared" si="4"/>
        <v>-500</v>
      </c>
      <c r="R8" s="8">
        <f t="shared" si="5"/>
        <v>9590</v>
      </c>
      <c r="S8" s="8">
        <f t="shared" si="6"/>
        <v>4920</v>
      </c>
      <c r="T8" s="8">
        <f t="shared" si="7"/>
        <v>12705</v>
      </c>
      <c r="U8" s="8">
        <f>N8-K8</f>
        <v>-58175</v>
      </c>
    </row>
    <row r="9" spans="1:23" x14ac:dyDescent="0.3">
      <c r="A9" s="7" t="s">
        <v>4</v>
      </c>
      <c r="B9" s="8">
        <v>640</v>
      </c>
      <c r="C9" s="8">
        <v>655</v>
      </c>
      <c r="D9" s="8">
        <v>745</v>
      </c>
      <c r="E9" s="8">
        <v>790</v>
      </c>
      <c r="F9" s="8">
        <v>395</v>
      </c>
      <c r="G9" s="8">
        <v>400</v>
      </c>
      <c r="H9" s="8">
        <v>350</v>
      </c>
      <c r="I9" s="8">
        <v>305</v>
      </c>
      <c r="J9" s="8">
        <f t="shared" si="0"/>
        <v>1035</v>
      </c>
      <c r="K9" s="8">
        <f t="shared" si="1"/>
        <v>1055</v>
      </c>
      <c r="L9" s="8">
        <f t="shared" si="1"/>
        <v>1095</v>
      </c>
      <c r="M9" s="8">
        <f t="shared" si="1"/>
        <v>1095</v>
      </c>
      <c r="O9" s="8">
        <f t="shared" si="2"/>
        <v>15</v>
      </c>
      <c r="P9" s="8">
        <f t="shared" si="3"/>
        <v>90</v>
      </c>
      <c r="Q9" s="8">
        <f t="shared" si="4"/>
        <v>45</v>
      </c>
      <c r="R9" s="8">
        <f t="shared" si="5"/>
        <v>150</v>
      </c>
      <c r="S9" s="8">
        <f t="shared" si="6"/>
        <v>135</v>
      </c>
      <c r="T9" s="8">
        <f t="shared" si="7"/>
        <v>60</v>
      </c>
      <c r="U9" s="8">
        <f>N9-K9</f>
        <v>-1055</v>
      </c>
    </row>
    <row r="10" spans="1:23" x14ac:dyDescent="0.3">
      <c r="A10" s="7" t="s">
        <v>5</v>
      </c>
      <c r="B10" s="8">
        <v>365</v>
      </c>
      <c r="C10" s="8">
        <v>445</v>
      </c>
      <c r="D10" s="8">
        <v>660</v>
      </c>
      <c r="E10" s="8">
        <v>435</v>
      </c>
      <c r="F10" s="8">
        <v>260</v>
      </c>
      <c r="G10" s="8">
        <v>315</v>
      </c>
      <c r="H10" s="8">
        <v>315</v>
      </c>
      <c r="I10" s="8">
        <v>340</v>
      </c>
      <c r="J10" s="8">
        <f t="shared" si="0"/>
        <v>625</v>
      </c>
      <c r="K10" s="8">
        <f t="shared" si="1"/>
        <v>760</v>
      </c>
      <c r="L10" s="8">
        <f t="shared" si="1"/>
        <v>975</v>
      </c>
      <c r="M10" s="8">
        <f t="shared" si="1"/>
        <v>775</v>
      </c>
      <c r="O10" s="8">
        <f t="shared" si="2"/>
        <v>80</v>
      </c>
      <c r="P10" s="8">
        <f t="shared" si="3"/>
        <v>215</v>
      </c>
      <c r="Q10" s="8">
        <f t="shared" si="4"/>
        <v>-225</v>
      </c>
      <c r="R10" s="8">
        <f t="shared" si="5"/>
        <v>70</v>
      </c>
      <c r="S10" s="8">
        <f t="shared" si="6"/>
        <v>-10</v>
      </c>
      <c r="T10" s="8">
        <f t="shared" si="7"/>
        <v>150</v>
      </c>
      <c r="U10" s="8">
        <f>N10-K10</f>
        <v>-760</v>
      </c>
    </row>
    <row r="11" spans="1:23" x14ac:dyDescent="0.3">
      <c r="A11" s="10" t="s">
        <v>6</v>
      </c>
      <c r="B11" s="11">
        <v>2795</v>
      </c>
      <c r="C11" s="11">
        <v>3100</v>
      </c>
      <c r="D11" s="11">
        <v>3960</v>
      </c>
      <c r="E11" s="11">
        <v>4085</v>
      </c>
      <c r="F11" s="11">
        <v>3405</v>
      </c>
      <c r="G11" s="11">
        <v>3705</v>
      </c>
      <c r="H11" s="11">
        <v>3220</v>
      </c>
      <c r="I11" s="11">
        <v>3255</v>
      </c>
      <c r="J11" s="11">
        <f t="shared" si="0"/>
        <v>6200</v>
      </c>
      <c r="K11" s="11">
        <f t="shared" si="1"/>
        <v>6805</v>
      </c>
      <c r="L11" s="11">
        <f t="shared" si="1"/>
        <v>7180</v>
      </c>
      <c r="M11" s="11">
        <f t="shared" si="1"/>
        <v>7340</v>
      </c>
      <c r="O11" s="11">
        <f t="shared" si="2"/>
        <v>305</v>
      </c>
      <c r="P11" s="11">
        <f t="shared" si="3"/>
        <v>860</v>
      </c>
      <c r="Q11" s="11">
        <f t="shared" si="4"/>
        <v>125</v>
      </c>
      <c r="R11" s="11">
        <f t="shared" si="5"/>
        <v>1290</v>
      </c>
      <c r="S11" s="11">
        <f t="shared" si="6"/>
        <v>985</v>
      </c>
      <c r="T11" s="11">
        <f t="shared" si="7"/>
        <v>1140</v>
      </c>
      <c r="U11" s="11">
        <f>M11-K11</f>
        <v>535</v>
      </c>
    </row>
    <row r="12" spans="1:23" x14ac:dyDescent="0.3">
      <c r="A12" s="13" t="s">
        <v>7</v>
      </c>
      <c r="B12" s="14">
        <v>220</v>
      </c>
      <c r="C12" s="14">
        <v>155</v>
      </c>
      <c r="D12" s="14">
        <v>290</v>
      </c>
      <c r="E12" s="14">
        <v>425</v>
      </c>
      <c r="F12" s="14">
        <v>815</v>
      </c>
      <c r="G12" s="14">
        <v>370</v>
      </c>
      <c r="H12" s="14">
        <v>305</v>
      </c>
      <c r="I12" s="14">
        <v>550</v>
      </c>
      <c r="J12" s="14">
        <f t="shared" si="0"/>
        <v>1035</v>
      </c>
      <c r="K12" s="14">
        <f t="shared" si="1"/>
        <v>525</v>
      </c>
      <c r="L12" s="14">
        <f t="shared" si="1"/>
        <v>595</v>
      </c>
      <c r="M12" s="14">
        <f t="shared" si="1"/>
        <v>975</v>
      </c>
      <c r="O12" s="14">
        <f t="shared" si="2"/>
        <v>-65</v>
      </c>
      <c r="P12" s="14">
        <f t="shared" si="3"/>
        <v>135</v>
      </c>
      <c r="Q12" s="14">
        <f t="shared" si="4"/>
        <v>135</v>
      </c>
      <c r="R12" s="14">
        <f t="shared" si="5"/>
        <v>205</v>
      </c>
      <c r="S12" s="14">
        <f t="shared" si="6"/>
        <v>270</v>
      </c>
      <c r="T12" s="14">
        <f t="shared" si="7"/>
        <v>-60</v>
      </c>
      <c r="U12" s="14">
        <f>M12-K12</f>
        <v>450</v>
      </c>
    </row>
    <row r="13" spans="1:23" x14ac:dyDescent="0.3">
      <c r="A13" s="7" t="s">
        <v>8</v>
      </c>
      <c r="B13" s="8">
        <v>10</v>
      </c>
      <c r="C13" s="8">
        <v>0</v>
      </c>
      <c r="D13" s="8">
        <v>0</v>
      </c>
      <c r="E13" s="8">
        <v>20</v>
      </c>
      <c r="F13" s="8">
        <v>10</v>
      </c>
      <c r="G13" s="8">
        <v>10</v>
      </c>
      <c r="H13" s="8">
        <v>0</v>
      </c>
      <c r="I13" s="8">
        <v>10</v>
      </c>
      <c r="J13" s="8">
        <f t="shared" si="0"/>
        <v>20</v>
      </c>
      <c r="K13" s="8">
        <f t="shared" si="1"/>
        <v>10</v>
      </c>
      <c r="L13" s="8">
        <f t="shared" si="1"/>
        <v>0</v>
      </c>
      <c r="M13" s="8">
        <f t="shared" si="1"/>
        <v>30</v>
      </c>
      <c r="O13" s="8">
        <f t="shared" si="2"/>
        <v>-10</v>
      </c>
      <c r="P13" s="8">
        <f t="shared" si="3"/>
        <v>0</v>
      </c>
      <c r="Q13" s="8">
        <f t="shared" si="4"/>
        <v>20</v>
      </c>
      <c r="R13" s="8">
        <f t="shared" si="5"/>
        <v>10</v>
      </c>
      <c r="S13" s="8">
        <f t="shared" si="6"/>
        <v>20</v>
      </c>
      <c r="T13" s="8">
        <f t="shared" si="7"/>
        <v>10</v>
      </c>
      <c r="U13" s="8">
        <f>M13-K13</f>
        <v>20</v>
      </c>
    </row>
    <row r="14" spans="1:23" x14ac:dyDescent="0.3">
      <c r="A14" s="7" t="s">
        <v>9</v>
      </c>
      <c r="B14" s="8">
        <v>40</v>
      </c>
      <c r="C14" s="8">
        <v>50</v>
      </c>
      <c r="D14" s="8">
        <v>80</v>
      </c>
      <c r="E14" s="8">
        <v>125</v>
      </c>
      <c r="F14" s="8">
        <v>40</v>
      </c>
      <c r="G14" s="8">
        <v>40</v>
      </c>
      <c r="H14" s="8">
        <v>50</v>
      </c>
      <c r="I14" s="8">
        <v>110</v>
      </c>
      <c r="J14" s="8">
        <f t="shared" ref="J14:J21" si="8">SUM(B14,F14)</f>
        <v>80</v>
      </c>
      <c r="K14" s="8">
        <f t="shared" si="1"/>
        <v>90</v>
      </c>
      <c r="L14" s="8">
        <f t="shared" si="1"/>
        <v>130</v>
      </c>
      <c r="M14" s="8">
        <f t="shared" si="1"/>
        <v>235</v>
      </c>
      <c r="O14" s="8">
        <f t="shared" si="2"/>
        <v>10</v>
      </c>
      <c r="P14" s="8">
        <f t="shared" si="3"/>
        <v>30</v>
      </c>
      <c r="Q14" s="8">
        <f t="shared" si="4"/>
        <v>45</v>
      </c>
      <c r="R14" s="8">
        <f t="shared" ref="R14:R21" si="9">E14-B14</f>
        <v>85</v>
      </c>
      <c r="S14" s="8">
        <f t="shared" si="6"/>
        <v>75</v>
      </c>
      <c r="T14" s="8">
        <f t="shared" ref="T14:T21" si="10">M14-J14</f>
        <v>155</v>
      </c>
      <c r="U14" s="8">
        <f t="shared" ref="U14:U21" si="11">M14-K14</f>
        <v>145</v>
      </c>
    </row>
    <row r="15" spans="1:23" x14ac:dyDescent="0.3">
      <c r="A15" s="7" t="s">
        <v>10</v>
      </c>
      <c r="B15" s="8">
        <v>0</v>
      </c>
      <c r="C15" s="8">
        <v>0</v>
      </c>
      <c r="D15" s="8">
        <v>0</v>
      </c>
      <c r="E15" s="8">
        <v>0</v>
      </c>
      <c r="F15" s="8">
        <v>10</v>
      </c>
      <c r="G15" s="8">
        <v>0</v>
      </c>
      <c r="H15" s="8">
        <v>0</v>
      </c>
      <c r="I15" s="8">
        <v>15</v>
      </c>
      <c r="J15" s="8">
        <f t="shared" si="8"/>
        <v>10</v>
      </c>
      <c r="K15" s="8">
        <f t="shared" si="1"/>
        <v>0</v>
      </c>
      <c r="L15" s="8">
        <f t="shared" si="1"/>
        <v>0</v>
      </c>
      <c r="M15" s="8">
        <f t="shared" si="1"/>
        <v>15</v>
      </c>
      <c r="O15" s="8">
        <f t="shared" si="2"/>
        <v>0</v>
      </c>
      <c r="P15" s="8">
        <f t="shared" si="3"/>
        <v>0</v>
      </c>
      <c r="Q15" s="8">
        <f t="shared" si="4"/>
        <v>0</v>
      </c>
      <c r="R15" s="8">
        <f t="shared" si="9"/>
        <v>0</v>
      </c>
      <c r="S15" s="8">
        <f t="shared" si="6"/>
        <v>0</v>
      </c>
      <c r="T15" s="8">
        <f t="shared" si="10"/>
        <v>5</v>
      </c>
      <c r="U15" s="8">
        <f t="shared" si="11"/>
        <v>15</v>
      </c>
    </row>
    <row r="16" spans="1:23" x14ac:dyDescent="0.3">
      <c r="A16" s="7" t="s">
        <v>11</v>
      </c>
      <c r="B16" s="8">
        <v>0</v>
      </c>
      <c r="C16" s="8">
        <v>0</v>
      </c>
      <c r="D16" s="8">
        <v>0</v>
      </c>
      <c r="E16" s="8">
        <v>0</v>
      </c>
      <c r="F16" s="8">
        <v>0</v>
      </c>
      <c r="G16" s="8">
        <v>0</v>
      </c>
      <c r="H16" s="8">
        <v>0</v>
      </c>
      <c r="I16" s="8">
        <v>0</v>
      </c>
      <c r="J16" s="8">
        <f t="shared" si="8"/>
        <v>0</v>
      </c>
      <c r="K16" s="8">
        <f t="shared" si="1"/>
        <v>0</v>
      </c>
      <c r="L16" s="8">
        <f t="shared" si="1"/>
        <v>0</v>
      </c>
      <c r="M16" s="8">
        <f t="shared" si="1"/>
        <v>0</v>
      </c>
      <c r="O16" s="8">
        <f t="shared" si="2"/>
        <v>0</v>
      </c>
      <c r="P16" s="8">
        <f t="shared" si="3"/>
        <v>0</v>
      </c>
      <c r="Q16" s="8">
        <f t="shared" si="4"/>
        <v>0</v>
      </c>
      <c r="R16" s="8">
        <f t="shared" si="9"/>
        <v>0</v>
      </c>
      <c r="S16" s="8">
        <f t="shared" si="6"/>
        <v>0</v>
      </c>
      <c r="T16" s="8">
        <f t="shared" si="10"/>
        <v>0</v>
      </c>
      <c r="U16" s="8">
        <f t="shared" si="11"/>
        <v>0</v>
      </c>
      <c r="W16" s="91"/>
    </row>
    <row r="17" spans="1:21" x14ac:dyDescent="0.3">
      <c r="A17" s="7" t="s">
        <v>12</v>
      </c>
      <c r="B17" s="8">
        <v>10</v>
      </c>
      <c r="C17" s="8">
        <v>20</v>
      </c>
      <c r="D17" s="8">
        <v>50</v>
      </c>
      <c r="E17" s="8">
        <v>90</v>
      </c>
      <c r="F17" s="8">
        <v>70</v>
      </c>
      <c r="G17" s="8">
        <v>60</v>
      </c>
      <c r="H17" s="8">
        <v>20</v>
      </c>
      <c r="I17" s="8">
        <v>60</v>
      </c>
      <c r="J17" s="8">
        <f t="shared" si="8"/>
        <v>80</v>
      </c>
      <c r="K17" s="8">
        <f t="shared" si="1"/>
        <v>80</v>
      </c>
      <c r="L17" s="8">
        <f t="shared" si="1"/>
        <v>70</v>
      </c>
      <c r="M17" s="8">
        <f t="shared" si="1"/>
        <v>150</v>
      </c>
      <c r="O17" s="8">
        <f t="shared" si="2"/>
        <v>10</v>
      </c>
      <c r="P17" s="8">
        <f t="shared" si="3"/>
        <v>30</v>
      </c>
      <c r="Q17" s="8">
        <f t="shared" si="4"/>
        <v>40</v>
      </c>
      <c r="R17" s="8">
        <f t="shared" si="9"/>
        <v>80</v>
      </c>
      <c r="S17" s="8">
        <f t="shared" si="6"/>
        <v>70</v>
      </c>
      <c r="T17" s="8">
        <f t="shared" si="10"/>
        <v>70</v>
      </c>
      <c r="U17" s="8">
        <f t="shared" si="11"/>
        <v>70</v>
      </c>
    </row>
    <row r="18" spans="1:21" x14ac:dyDescent="0.3">
      <c r="A18" s="7" t="s">
        <v>13</v>
      </c>
      <c r="B18" s="8">
        <v>35</v>
      </c>
      <c r="C18" s="8">
        <v>15</v>
      </c>
      <c r="D18" s="8">
        <v>30</v>
      </c>
      <c r="E18" s="8">
        <v>55</v>
      </c>
      <c r="F18" s="8">
        <v>115</v>
      </c>
      <c r="G18" s="8">
        <v>105</v>
      </c>
      <c r="H18" s="8">
        <v>75</v>
      </c>
      <c r="I18" s="8">
        <v>110</v>
      </c>
      <c r="J18" s="8">
        <f t="shared" si="8"/>
        <v>150</v>
      </c>
      <c r="K18" s="8">
        <f t="shared" si="1"/>
        <v>120</v>
      </c>
      <c r="L18" s="8">
        <f t="shared" si="1"/>
        <v>105</v>
      </c>
      <c r="M18" s="8">
        <f t="shared" si="1"/>
        <v>165</v>
      </c>
      <c r="O18" s="8">
        <f t="shared" si="2"/>
        <v>-20</v>
      </c>
      <c r="P18" s="8">
        <f t="shared" si="3"/>
        <v>15</v>
      </c>
      <c r="Q18" s="8">
        <f t="shared" si="4"/>
        <v>25</v>
      </c>
      <c r="R18" s="8">
        <f t="shared" si="9"/>
        <v>20</v>
      </c>
      <c r="S18" s="8">
        <f t="shared" si="6"/>
        <v>40</v>
      </c>
      <c r="T18" s="8">
        <f t="shared" si="10"/>
        <v>15</v>
      </c>
      <c r="U18" s="8">
        <f t="shared" si="11"/>
        <v>45</v>
      </c>
    </row>
    <row r="19" spans="1:21" x14ac:dyDescent="0.3">
      <c r="A19" s="7" t="s">
        <v>14</v>
      </c>
      <c r="B19" s="8">
        <v>10</v>
      </c>
      <c r="C19" s="8" t="s">
        <v>56</v>
      </c>
      <c r="D19" s="8">
        <v>0</v>
      </c>
      <c r="E19" s="8">
        <v>15</v>
      </c>
      <c r="F19" s="8">
        <v>350</v>
      </c>
      <c r="G19" s="8" t="s">
        <v>56</v>
      </c>
      <c r="H19" s="8">
        <v>20</v>
      </c>
      <c r="I19" s="8">
        <v>55</v>
      </c>
      <c r="J19" s="8">
        <f t="shared" si="8"/>
        <v>360</v>
      </c>
      <c r="K19" s="8">
        <f t="shared" si="1"/>
        <v>0</v>
      </c>
      <c r="L19" s="8">
        <f t="shared" si="1"/>
        <v>20</v>
      </c>
      <c r="M19" s="8">
        <f t="shared" si="1"/>
        <v>70</v>
      </c>
      <c r="O19" s="8" t="s">
        <v>37</v>
      </c>
      <c r="P19" s="8" t="s">
        <v>37</v>
      </c>
      <c r="Q19" s="8">
        <f t="shared" ref="Q19:Q33" si="12">E19-D19</f>
        <v>15</v>
      </c>
      <c r="R19" s="8">
        <f t="shared" si="9"/>
        <v>5</v>
      </c>
      <c r="S19" s="8" t="s">
        <v>56</v>
      </c>
      <c r="T19" s="8">
        <f t="shared" si="10"/>
        <v>-290</v>
      </c>
      <c r="U19" s="8">
        <f t="shared" si="11"/>
        <v>70</v>
      </c>
    </row>
    <row r="20" spans="1:21" x14ac:dyDescent="0.3">
      <c r="A20" s="7" t="s">
        <v>15</v>
      </c>
      <c r="B20" s="8">
        <v>95</v>
      </c>
      <c r="C20" s="8">
        <v>25</v>
      </c>
      <c r="D20" s="8">
        <v>25</v>
      </c>
      <c r="E20" s="8">
        <v>35</v>
      </c>
      <c r="F20" s="8">
        <v>150</v>
      </c>
      <c r="G20" s="8">
        <v>120</v>
      </c>
      <c r="H20" s="8">
        <v>90</v>
      </c>
      <c r="I20" s="8">
        <v>110</v>
      </c>
      <c r="J20" s="8">
        <f t="shared" si="8"/>
        <v>245</v>
      </c>
      <c r="K20" s="8">
        <f t="shared" si="1"/>
        <v>145</v>
      </c>
      <c r="L20" s="8">
        <f t="shared" si="1"/>
        <v>115</v>
      </c>
      <c r="M20" s="8">
        <f t="shared" si="1"/>
        <v>145</v>
      </c>
      <c r="O20" s="8">
        <f t="shared" ref="O20:P23" si="13">C20-B20</f>
        <v>-70</v>
      </c>
      <c r="P20" s="8">
        <f t="shared" si="13"/>
        <v>0</v>
      </c>
      <c r="Q20" s="8">
        <f t="shared" si="12"/>
        <v>10</v>
      </c>
      <c r="R20" s="8">
        <f t="shared" si="9"/>
        <v>-60</v>
      </c>
      <c r="S20" s="8">
        <f t="shared" ref="S20:S38" si="14">E20-C20</f>
        <v>10</v>
      </c>
      <c r="T20" s="8">
        <f t="shared" si="10"/>
        <v>-100</v>
      </c>
      <c r="U20" s="8">
        <f t="shared" si="11"/>
        <v>0</v>
      </c>
    </row>
    <row r="21" spans="1:21" x14ac:dyDescent="0.3">
      <c r="A21" s="7" t="s">
        <v>16</v>
      </c>
      <c r="B21" s="8">
        <v>30</v>
      </c>
      <c r="C21" s="8">
        <v>45</v>
      </c>
      <c r="D21" s="8">
        <v>65</v>
      </c>
      <c r="E21" s="8">
        <v>80</v>
      </c>
      <c r="F21" s="8">
        <v>75</v>
      </c>
      <c r="G21" s="8">
        <v>35</v>
      </c>
      <c r="H21" s="8">
        <v>50</v>
      </c>
      <c r="I21" s="8">
        <v>80</v>
      </c>
      <c r="J21" s="8">
        <f t="shared" si="8"/>
        <v>105</v>
      </c>
      <c r="K21" s="8">
        <f t="shared" si="1"/>
        <v>80</v>
      </c>
      <c r="L21" s="8">
        <f t="shared" si="1"/>
        <v>115</v>
      </c>
      <c r="M21" s="8">
        <f t="shared" si="1"/>
        <v>160</v>
      </c>
      <c r="O21" s="8">
        <f t="shared" si="13"/>
        <v>15</v>
      </c>
      <c r="P21" s="8">
        <f t="shared" si="13"/>
        <v>20</v>
      </c>
      <c r="Q21" s="8">
        <f t="shared" si="12"/>
        <v>15</v>
      </c>
      <c r="R21" s="8">
        <f t="shared" si="9"/>
        <v>50</v>
      </c>
      <c r="S21" s="8">
        <f t="shared" si="14"/>
        <v>35</v>
      </c>
      <c r="T21" s="8">
        <f t="shared" si="10"/>
        <v>55</v>
      </c>
      <c r="U21" s="8">
        <f t="shared" si="11"/>
        <v>80</v>
      </c>
    </row>
    <row r="22" spans="1:21" x14ac:dyDescent="0.3">
      <c r="A22" s="16" t="s">
        <v>17</v>
      </c>
      <c r="B22" s="17">
        <v>125</v>
      </c>
      <c r="C22" s="17">
        <v>140</v>
      </c>
      <c r="D22" s="17">
        <v>345</v>
      </c>
      <c r="E22" s="17">
        <v>300</v>
      </c>
      <c r="F22" s="17">
        <v>400</v>
      </c>
      <c r="G22" s="17">
        <v>415</v>
      </c>
      <c r="H22" s="17">
        <v>530</v>
      </c>
      <c r="I22" s="17">
        <v>415</v>
      </c>
      <c r="J22" s="17">
        <f>SUM(B22,F22)</f>
        <v>525</v>
      </c>
      <c r="K22" s="17">
        <f t="shared" si="1"/>
        <v>555</v>
      </c>
      <c r="L22" s="17">
        <f t="shared" si="1"/>
        <v>875</v>
      </c>
      <c r="M22" s="17">
        <f t="shared" si="1"/>
        <v>715</v>
      </c>
      <c r="O22" s="17">
        <f t="shared" si="13"/>
        <v>15</v>
      </c>
      <c r="P22" s="17">
        <f t="shared" si="13"/>
        <v>205</v>
      </c>
      <c r="Q22" s="17">
        <f t="shared" si="12"/>
        <v>-45</v>
      </c>
      <c r="R22" s="17">
        <f>E22-B22</f>
        <v>175</v>
      </c>
      <c r="S22" s="17">
        <f t="shared" si="14"/>
        <v>160</v>
      </c>
      <c r="T22" s="17">
        <f>M22-J22</f>
        <v>190</v>
      </c>
      <c r="U22" s="17">
        <f>M22-K22</f>
        <v>160</v>
      </c>
    </row>
    <row r="23" spans="1:21" x14ac:dyDescent="0.3">
      <c r="A23" s="7" t="s">
        <v>18</v>
      </c>
      <c r="B23" s="8">
        <v>0</v>
      </c>
      <c r="C23" s="8">
        <v>0</v>
      </c>
      <c r="D23" s="8">
        <v>0</v>
      </c>
      <c r="E23" s="8">
        <v>10</v>
      </c>
      <c r="F23" s="8">
        <v>85</v>
      </c>
      <c r="G23" s="8">
        <v>85</v>
      </c>
      <c r="H23" s="8">
        <v>190</v>
      </c>
      <c r="I23" s="8">
        <v>85</v>
      </c>
      <c r="J23" s="8">
        <f>SUM(B23,F23)</f>
        <v>85</v>
      </c>
      <c r="K23" s="8">
        <f t="shared" ref="K23:M38" si="15">SUM(C23,G23)</f>
        <v>85</v>
      </c>
      <c r="L23" s="8">
        <f t="shared" si="15"/>
        <v>190</v>
      </c>
      <c r="M23" s="8">
        <f t="shared" si="15"/>
        <v>95</v>
      </c>
      <c r="O23" s="8">
        <f t="shared" si="13"/>
        <v>0</v>
      </c>
      <c r="P23" s="8">
        <f t="shared" si="13"/>
        <v>0</v>
      </c>
      <c r="Q23" s="8">
        <f t="shared" si="12"/>
        <v>10</v>
      </c>
      <c r="R23" s="8">
        <f>E23-B23</f>
        <v>10</v>
      </c>
      <c r="S23" s="8">
        <f t="shared" si="14"/>
        <v>10</v>
      </c>
      <c r="T23" s="8">
        <f>M23-J23</f>
        <v>10</v>
      </c>
      <c r="U23" s="8">
        <f>M23-K23</f>
        <v>10</v>
      </c>
    </row>
    <row r="24" spans="1:21" x14ac:dyDescent="0.3">
      <c r="A24" s="7" t="s">
        <v>19</v>
      </c>
      <c r="B24" s="8">
        <v>90</v>
      </c>
      <c r="C24" s="8">
        <v>130</v>
      </c>
      <c r="D24" s="8">
        <v>200</v>
      </c>
      <c r="E24" s="8">
        <v>195</v>
      </c>
      <c r="F24" s="8">
        <v>60</v>
      </c>
      <c r="G24" s="8">
        <v>60</v>
      </c>
      <c r="H24" s="8">
        <v>80</v>
      </c>
      <c r="I24" s="8">
        <v>65</v>
      </c>
      <c r="J24" s="8">
        <f t="shared" ref="J24:J30" si="16">SUM(B24,F24)</f>
        <v>150</v>
      </c>
      <c r="K24" s="8">
        <f t="shared" si="15"/>
        <v>190</v>
      </c>
      <c r="L24" s="8">
        <f t="shared" si="15"/>
        <v>280</v>
      </c>
      <c r="M24" s="8">
        <f t="shared" si="15"/>
        <v>260</v>
      </c>
      <c r="O24" s="8">
        <f t="shared" ref="O24:O30" si="17">C24-B24</f>
        <v>40</v>
      </c>
      <c r="P24" s="8">
        <f t="shared" ref="P24:P33" si="18">D24-C24</f>
        <v>70</v>
      </c>
      <c r="Q24" s="8">
        <f t="shared" si="12"/>
        <v>-5</v>
      </c>
      <c r="R24" s="8">
        <f t="shared" ref="R24:R30" si="19">E24-B24</f>
        <v>105</v>
      </c>
      <c r="S24" s="8">
        <f t="shared" si="14"/>
        <v>65</v>
      </c>
      <c r="T24" s="8">
        <f t="shared" ref="T24:T30" si="20">M24-J24</f>
        <v>110</v>
      </c>
      <c r="U24" s="8">
        <f t="shared" ref="U24:U30" si="21">M24-K24</f>
        <v>70</v>
      </c>
    </row>
    <row r="25" spans="1:21" x14ac:dyDescent="0.3">
      <c r="A25" s="7" t="s">
        <v>20</v>
      </c>
      <c r="B25" s="8">
        <v>10</v>
      </c>
      <c r="C25" s="8">
        <v>0</v>
      </c>
      <c r="D25" s="8">
        <v>30</v>
      </c>
      <c r="E25" s="8">
        <v>15</v>
      </c>
      <c r="F25" s="8">
        <v>65</v>
      </c>
      <c r="G25" s="8">
        <v>35</v>
      </c>
      <c r="H25" s="8">
        <v>0</v>
      </c>
      <c r="I25" s="8">
        <v>35</v>
      </c>
      <c r="J25" s="8">
        <f t="shared" si="16"/>
        <v>75</v>
      </c>
      <c r="K25" s="8">
        <f t="shared" si="15"/>
        <v>35</v>
      </c>
      <c r="L25" s="8">
        <f t="shared" si="15"/>
        <v>30</v>
      </c>
      <c r="M25" s="8">
        <f t="shared" si="15"/>
        <v>50</v>
      </c>
      <c r="O25" s="8">
        <f t="shared" si="17"/>
        <v>-10</v>
      </c>
      <c r="P25" s="8">
        <f t="shared" si="18"/>
        <v>30</v>
      </c>
      <c r="Q25" s="8">
        <f t="shared" si="12"/>
        <v>-15</v>
      </c>
      <c r="R25" s="8">
        <f t="shared" si="19"/>
        <v>5</v>
      </c>
      <c r="S25" s="8">
        <f t="shared" si="14"/>
        <v>15</v>
      </c>
      <c r="T25" s="8">
        <f t="shared" si="20"/>
        <v>-25</v>
      </c>
      <c r="U25" s="8">
        <f t="shared" si="21"/>
        <v>15</v>
      </c>
    </row>
    <row r="26" spans="1:21" x14ac:dyDescent="0.3">
      <c r="A26" s="7" t="s">
        <v>21</v>
      </c>
      <c r="B26" s="8">
        <v>15</v>
      </c>
      <c r="C26" s="8">
        <v>10</v>
      </c>
      <c r="D26" s="8">
        <v>80</v>
      </c>
      <c r="E26" s="8">
        <v>45</v>
      </c>
      <c r="F26" s="8">
        <v>80</v>
      </c>
      <c r="G26" s="8">
        <v>85</v>
      </c>
      <c r="H26" s="8">
        <v>35</v>
      </c>
      <c r="I26" s="8">
        <v>70</v>
      </c>
      <c r="J26" s="8">
        <f t="shared" si="16"/>
        <v>95</v>
      </c>
      <c r="K26" s="8">
        <f t="shared" si="15"/>
        <v>95</v>
      </c>
      <c r="L26" s="8">
        <f t="shared" si="15"/>
        <v>115</v>
      </c>
      <c r="M26" s="8">
        <f t="shared" si="15"/>
        <v>115</v>
      </c>
      <c r="O26" s="8">
        <f t="shared" si="17"/>
        <v>-5</v>
      </c>
      <c r="P26" s="8">
        <f t="shared" si="18"/>
        <v>70</v>
      </c>
      <c r="Q26" s="8">
        <f t="shared" si="12"/>
        <v>-35</v>
      </c>
      <c r="R26" s="8">
        <f t="shared" si="19"/>
        <v>30</v>
      </c>
      <c r="S26" s="8">
        <f t="shared" si="14"/>
        <v>35</v>
      </c>
      <c r="T26" s="8">
        <f t="shared" si="20"/>
        <v>20</v>
      </c>
      <c r="U26" s="8">
        <f t="shared" si="21"/>
        <v>20</v>
      </c>
    </row>
    <row r="27" spans="1:21" x14ac:dyDescent="0.3">
      <c r="A27" s="7" t="s">
        <v>22</v>
      </c>
      <c r="B27" s="8">
        <v>0</v>
      </c>
      <c r="C27" s="8">
        <v>0</v>
      </c>
      <c r="D27" s="8">
        <v>0</v>
      </c>
      <c r="E27" s="8">
        <v>15</v>
      </c>
      <c r="F27" s="8">
        <v>65</v>
      </c>
      <c r="G27" s="8">
        <v>70</v>
      </c>
      <c r="H27" s="8">
        <v>115</v>
      </c>
      <c r="I27" s="8">
        <v>60</v>
      </c>
      <c r="J27" s="8">
        <f t="shared" si="16"/>
        <v>65</v>
      </c>
      <c r="K27" s="8">
        <f t="shared" si="15"/>
        <v>70</v>
      </c>
      <c r="L27" s="8">
        <f t="shared" si="15"/>
        <v>115</v>
      </c>
      <c r="M27" s="8">
        <f t="shared" si="15"/>
        <v>75</v>
      </c>
      <c r="O27" s="8">
        <f t="shared" si="17"/>
        <v>0</v>
      </c>
      <c r="P27" s="8">
        <f t="shared" si="18"/>
        <v>0</v>
      </c>
      <c r="Q27" s="8">
        <f t="shared" si="12"/>
        <v>15</v>
      </c>
      <c r="R27" s="8">
        <f t="shared" si="19"/>
        <v>15</v>
      </c>
      <c r="S27" s="8">
        <f t="shared" si="14"/>
        <v>15</v>
      </c>
      <c r="T27" s="8">
        <f t="shared" si="20"/>
        <v>10</v>
      </c>
      <c r="U27" s="8">
        <f t="shared" si="21"/>
        <v>5</v>
      </c>
    </row>
    <row r="28" spans="1:21" x14ac:dyDescent="0.3">
      <c r="A28" s="7" t="s">
        <v>23</v>
      </c>
      <c r="B28" s="8">
        <v>0</v>
      </c>
      <c r="C28" s="8">
        <v>0</v>
      </c>
      <c r="D28" s="8">
        <v>0</v>
      </c>
      <c r="E28" s="8">
        <v>10</v>
      </c>
      <c r="F28" s="8">
        <v>20</v>
      </c>
      <c r="G28" s="8">
        <v>15</v>
      </c>
      <c r="H28" s="8">
        <v>60</v>
      </c>
      <c r="I28" s="8">
        <v>25</v>
      </c>
      <c r="J28" s="8">
        <f t="shared" si="16"/>
        <v>20</v>
      </c>
      <c r="K28" s="8">
        <f t="shared" si="15"/>
        <v>15</v>
      </c>
      <c r="L28" s="8">
        <f t="shared" si="15"/>
        <v>60</v>
      </c>
      <c r="M28" s="8">
        <f t="shared" si="15"/>
        <v>35</v>
      </c>
      <c r="O28" s="8">
        <f t="shared" si="17"/>
        <v>0</v>
      </c>
      <c r="P28" s="8">
        <f t="shared" si="18"/>
        <v>0</v>
      </c>
      <c r="Q28" s="8">
        <f t="shared" si="12"/>
        <v>10</v>
      </c>
      <c r="R28" s="8">
        <f t="shared" si="19"/>
        <v>10</v>
      </c>
      <c r="S28" s="8">
        <f t="shared" si="14"/>
        <v>10</v>
      </c>
      <c r="T28" s="8">
        <f t="shared" si="20"/>
        <v>15</v>
      </c>
      <c r="U28" s="8">
        <f t="shared" si="21"/>
        <v>20</v>
      </c>
    </row>
    <row r="29" spans="1:21" x14ac:dyDescent="0.3">
      <c r="A29" s="7" t="s">
        <v>24</v>
      </c>
      <c r="B29" s="8">
        <v>0</v>
      </c>
      <c r="C29" s="8">
        <v>0</v>
      </c>
      <c r="D29" s="8">
        <v>0</v>
      </c>
      <c r="E29" s="8">
        <v>10</v>
      </c>
      <c r="F29" s="8">
        <v>10</v>
      </c>
      <c r="G29" s="8">
        <v>20</v>
      </c>
      <c r="H29" s="8">
        <v>0</v>
      </c>
      <c r="I29" s="8">
        <v>35</v>
      </c>
      <c r="J29" s="8">
        <f t="shared" si="16"/>
        <v>10</v>
      </c>
      <c r="K29" s="8">
        <f t="shared" si="15"/>
        <v>20</v>
      </c>
      <c r="L29" s="8">
        <f t="shared" si="15"/>
        <v>0</v>
      </c>
      <c r="M29" s="8">
        <f t="shared" si="15"/>
        <v>45</v>
      </c>
      <c r="O29" s="8">
        <f t="shared" si="17"/>
        <v>0</v>
      </c>
      <c r="P29" s="8">
        <f t="shared" si="18"/>
        <v>0</v>
      </c>
      <c r="Q29" s="8">
        <f t="shared" si="12"/>
        <v>10</v>
      </c>
      <c r="R29" s="8">
        <f t="shared" si="19"/>
        <v>10</v>
      </c>
      <c r="S29" s="8">
        <f t="shared" si="14"/>
        <v>10</v>
      </c>
      <c r="T29" s="8">
        <f t="shared" si="20"/>
        <v>35</v>
      </c>
      <c r="U29" s="8">
        <f t="shared" si="21"/>
        <v>25</v>
      </c>
    </row>
    <row r="30" spans="1:21" x14ac:dyDescent="0.3">
      <c r="A30" s="7" t="s">
        <v>25</v>
      </c>
      <c r="B30" s="8">
        <v>0</v>
      </c>
      <c r="C30" s="8">
        <v>0</v>
      </c>
      <c r="D30" s="8">
        <v>0</v>
      </c>
      <c r="E30" s="8">
        <v>0</v>
      </c>
      <c r="F30" s="8">
        <v>30</v>
      </c>
      <c r="G30" s="8">
        <v>45</v>
      </c>
      <c r="H30" s="8">
        <v>50</v>
      </c>
      <c r="I30" s="8">
        <v>60</v>
      </c>
      <c r="J30" s="8">
        <f t="shared" si="16"/>
        <v>30</v>
      </c>
      <c r="K30" s="8">
        <f t="shared" si="15"/>
        <v>45</v>
      </c>
      <c r="L30" s="8">
        <f t="shared" si="15"/>
        <v>50</v>
      </c>
      <c r="M30" s="8">
        <f t="shared" si="15"/>
        <v>60</v>
      </c>
      <c r="O30" s="8">
        <f t="shared" si="17"/>
        <v>0</v>
      </c>
      <c r="P30" s="8">
        <f t="shared" si="18"/>
        <v>0</v>
      </c>
      <c r="Q30" s="8">
        <f t="shared" si="12"/>
        <v>0</v>
      </c>
      <c r="R30" s="8">
        <f t="shared" si="19"/>
        <v>0</v>
      </c>
      <c r="S30" s="8">
        <f t="shared" si="14"/>
        <v>0</v>
      </c>
      <c r="T30" s="8">
        <f t="shared" si="20"/>
        <v>30</v>
      </c>
      <c r="U30" s="8">
        <f t="shared" si="21"/>
        <v>15</v>
      </c>
    </row>
    <row r="31" spans="1:21" x14ac:dyDescent="0.3">
      <c r="A31" s="19" t="s">
        <v>26</v>
      </c>
      <c r="B31" s="20">
        <v>10</v>
      </c>
      <c r="C31" s="20">
        <v>20</v>
      </c>
      <c r="D31" s="20">
        <v>30</v>
      </c>
      <c r="E31" s="20">
        <v>30</v>
      </c>
      <c r="F31" s="20">
        <v>135</v>
      </c>
      <c r="G31" s="20">
        <v>165</v>
      </c>
      <c r="H31" s="20">
        <v>140</v>
      </c>
      <c r="I31" s="20">
        <v>135</v>
      </c>
      <c r="J31" s="20">
        <f t="shared" ref="J31:J38" si="22">SUM(B31,F31)</f>
        <v>145</v>
      </c>
      <c r="K31" s="20">
        <f t="shared" si="15"/>
        <v>185</v>
      </c>
      <c r="L31" s="20">
        <f t="shared" si="15"/>
        <v>170</v>
      </c>
      <c r="M31" s="20">
        <f t="shared" si="15"/>
        <v>165</v>
      </c>
      <c r="O31" s="20">
        <f t="shared" ref="O31:O38" si="23">C31-B31</f>
        <v>10</v>
      </c>
      <c r="P31" s="20">
        <f t="shared" si="18"/>
        <v>10</v>
      </c>
      <c r="Q31" s="20">
        <f t="shared" si="12"/>
        <v>0</v>
      </c>
      <c r="R31" s="20">
        <f t="shared" ref="R31:R38" si="24">E31-B31</f>
        <v>20</v>
      </c>
      <c r="S31" s="20">
        <f t="shared" si="14"/>
        <v>10</v>
      </c>
      <c r="T31" s="20">
        <f t="shared" ref="T31:T38" si="25">M31-J31</f>
        <v>20</v>
      </c>
      <c r="U31" s="20">
        <f t="shared" ref="U31:U38" si="26">M31-K31</f>
        <v>-20</v>
      </c>
    </row>
    <row r="32" spans="1:21" x14ac:dyDescent="0.3">
      <c r="A32" s="7" t="s">
        <v>27</v>
      </c>
      <c r="B32" s="8">
        <v>0</v>
      </c>
      <c r="C32" s="8">
        <v>0</v>
      </c>
      <c r="D32" s="8">
        <v>0</v>
      </c>
      <c r="E32" s="8">
        <v>10</v>
      </c>
      <c r="F32" s="8">
        <v>45</v>
      </c>
      <c r="G32" s="8">
        <v>40</v>
      </c>
      <c r="H32" s="8">
        <v>30</v>
      </c>
      <c r="I32" s="8">
        <v>35</v>
      </c>
      <c r="J32" s="8">
        <f t="shared" si="22"/>
        <v>45</v>
      </c>
      <c r="K32" s="8">
        <f t="shared" si="15"/>
        <v>40</v>
      </c>
      <c r="L32" s="8">
        <f t="shared" si="15"/>
        <v>30</v>
      </c>
      <c r="M32" s="8">
        <f t="shared" si="15"/>
        <v>45</v>
      </c>
      <c r="O32" s="8">
        <f t="shared" si="23"/>
        <v>0</v>
      </c>
      <c r="P32" s="8">
        <f t="shared" si="18"/>
        <v>0</v>
      </c>
      <c r="Q32" s="8">
        <f t="shared" si="12"/>
        <v>10</v>
      </c>
      <c r="R32" s="8">
        <f t="shared" si="24"/>
        <v>10</v>
      </c>
      <c r="S32" s="8">
        <f t="shared" si="14"/>
        <v>10</v>
      </c>
      <c r="T32" s="8">
        <f t="shared" si="25"/>
        <v>0</v>
      </c>
      <c r="U32" s="8">
        <f t="shared" si="26"/>
        <v>5</v>
      </c>
    </row>
    <row r="33" spans="1:21" x14ac:dyDescent="0.3">
      <c r="A33" s="7" t="s">
        <v>28</v>
      </c>
      <c r="B33" s="8">
        <v>0</v>
      </c>
      <c r="C33" s="8">
        <v>20</v>
      </c>
      <c r="D33" s="8">
        <v>0</v>
      </c>
      <c r="E33" s="8">
        <v>0</v>
      </c>
      <c r="F33" s="8">
        <v>10</v>
      </c>
      <c r="G33" s="8">
        <v>10</v>
      </c>
      <c r="H33" s="8">
        <v>0</v>
      </c>
      <c r="I33" s="8">
        <v>15</v>
      </c>
      <c r="J33" s="8">
        <f t="shared" si="22"/>
        <v>10</v>
      </c>
      <c r="K33" s="8">
        <f t="shared" si="15"/>
        <v>30</v>
      </c>
      <c r="L33" s="8">
        <f t="shared" si="15"/>
        <v>0</v>
      </c>
      <c r="M33" s="8">
        <f t="shared" si="15"/>
        <v>15</v>
      </c>
      <c r="O33" s="8">
        <f t="shared" si="23"/>
        <v>20</v>
      </c>
      <c r="P33" s="8">
        <f t="shared" si="18"/>
        <v>-20</v>
      </c>
      <c r="Q33" s="8">
        <f t="shared" si="12"/>
        <v>0</v>
      </c>
      <c r="R33" s="8">
        <f t="shared" si="24"/>
        <v>0</v>
      </c>
      <c r="S33" s="8">
        <f t="shared" si="14"/>
        <v>-20</v>
      </c>
      <c r="T33" s="8">
        <f t="shared" si="25"/>
        <v>5</v>
      </c>
      <c r="U33" s="8">
        <f t="shared" si="26"/>
        <v>-15</v>
      </c>
    </row>
    <row r="34" spans="1:21" x14ac:dyDescent="0.3">
      <c r="A34" s="7" t="s">
        <v>29</v>
      </c>
      <c r="B34" s="8">
        <v>0</v>
      </c>
      <c r="C34" s="8">
        <v>0</v>
      </c>
      <c r="D34" s="8" t="s">
        <v>37</v>
      </c>
      <c r="E34" s="8">
        <v>0</v>
      </c>
      <c r="F34" s="8">
        <v>20</v>
      </c>
      <c r="G34" s="8">
        <v>15</v>
      </c>
      <c r="H34" s="8" t="s">
        <v>37</v>
      </c>
      <c r="I34" s="8">
        <v>0</v>
      </c>
      <c r="J34" s="8">
        <f t="shared" si="22"/>
        <v>20</v>
      </c>
      <c r="K34" s="8">
        <f t="shared" si="15"/>
        <v>15</v>
      </c>
      <c r="L34" s="8">
        <f t="shared" si="15"/>
        <v>0</v>
      </c>
      <c r="M34" s="8">
        <f t="shared" si="15"/>
        <v>0</v>
      </c>
      <c r="O34" s="8">
        <f t="shared" si="23"/>
        <v>0</v>
      </c>
      <c r="P34" s="8" t="s">
        <v>37</v>
      </c>
      <c r="Q34" s="8" t="s">
        <v>37</v>
      </c>
      <c r="R34" s="8">
        <f t="shared" si="24"/>
        <v>0</v>
      </c>
      <c r="S34" s="8">
        <f t="shared" si="14"/>
        <v>0</v>
      </c>
      <c r="T34" s="8">
        <f t="shared" si="25"/>
        <v>-20</v>
      </c>
      <c r="U34" s="8">
        <f t="shared" si="26"/>
        <v>-15</v>
      </c>
    </row>
    <row r="35" spans="1:21" x14ac:dyDescent="0.3">
      <c r="A35" s="7" t="s">
        <v>30</v>
      </c>
      <c r="B35" s="8">
        <v>0</v>
      </c>
      <c r="C35" s="8">
        <v>0</v>
      </c>
      <c r="D35" s="8" t="s">
        <v>37</v>
      </c>
      <c r="E35" s="8">
        <v>0</v>
      </c>
      <c r="F35" s="8">
        <v>10</v>
      </c>
      <c r="G35" s="8">
        <v>10</v>
      </c>
      <c r="H35" s="8" t="s">
        <v>37</v>
      </c>
      <c r="I35" s="8">
        <v>30</v>
      </c>
      <c r="J35" s="8">
        <f t="shared" si="22"/>
        <v>10</v>
      </c>
      <c r="K35" s="8">
        <f t="shared" si="15"/>
        <v>10</v>
      </c>
      <c r="L35" s="8">
        <f t="shared" si="15"/>
        <v>0</v>
      </c>
      <c r="M35" s="8">
        <f t="shared" si="15"/>
        <v>30</v>
      </c>
      <c r="O35" s="8">
        <f t="shared" si="23"/>
        <v>0</v>
      </c>
      <c r="P35" s="8" t="s">
        <v>37</v>
      </c>
      <c r="Q35" s="8" t="s">
        <v>37</v>
      </c>
      <c r="R35" s="8">
        <f t="shared" si="24"/>
        <v>0</v>
      </c>
      <c r="S35" s="8">
        <f t="shared" si="14"/>
        <v>0</v>
      </c>
      <c r="T35" s="8">
        <f t="shared" si="25"/>
        <v>20</v>
      </c>
      <c r="U35" s="8">
        <f t="shared" si="26"/>
        <v>20</v>
      </c>
    </row>
    <row r="36" spans="1:21" x14ac:dyDescent="0.3">
      <c r="A36" s="7" t="s">
        <v>31</v>
      </c>
      <c r="B36" s="8">
        <v>0</v>
      </c>
      <c r="C36" s="8">
        <v>0</v>
      </c>
      <c r="D36" s="8">
        <v>0</v>
      </c>
      <c r="E36" s="8">
        <v>10</v>
      </c>
      <c r="F36" s="8">
        <v>35</v>
      </c>
      <c r="G36" s="8">
        <v>50</v>
      </c>
      <c r="H36" s="8">
        <v>35</v>
      </c>
      <c r="I36" s="8">
        <v>30</v>
      </c>
      <c r="J36" s="8">
        <f t="shared" si="22"/>
        <v>35</v>
      </c>
      <c r="K36" s="8">
        <f t="shared" si="15"/>
        <v>50</v>
      </c>
      <c r="L36" s="8">
        <f t="shared" si="15"/>
        <v>35</v>
      </c>
      <c r="M36" s="8">
        <f t="shared" si="15"/>
        <v>40</v>
      </c>
      <c r="O36" s="8">
        <f t="shared" si="23"/>
        <v>0</v>
      </c>
      <c r="P36" s="8">
        <f t="shared" ref="P36:Q38" si="27">D36-C36</f>
        <v>0</v>
      </c>
      <c r="Q36" s="8">
        <f t="shared" si="27"/>
        <v>10</v>
      </c>
      <c r="R36" s="8">
        <f t="shared" si="24"/>
        <v>10</v>
      </c>
      <c r="S36" s="8">
        <f t="shared" si="14"/>
        <v>10</v>
      </c>
      <c r="T36" s="8">
        <f t="shared" si="25"/>
        <v>5</v>
      </c>
      <c r="U36" s="8">
        <f t="shared" si="26"/>
        <v>-10</v>
      </c>
    </row>
    <row r="37" spans="1:21" x14ac:dyDescent="0.3">
      <c r="A37" s="7" t="s">
        <v>32</v>
      </c>
      <c r="B37" s="8">
        <v>0</v>
      </c>
      <c r="C37" s="8">
        <v>0</v>
      </c>
      <c r="D37" s="8">
        <v>0</v>
      </c>
      <c r="E37" s="8">
        <v>15</v>
      </c>
      <c r="F37" s="8">
        <v>15</v>
      </c>
      <c r="G37" s="8">
        <v>40</v>
      </c>
      <c r="H37" s="8">
        <v>40</v>
      </c>
      <c r="I37" s="8">
        <v>25</v>
      </c>
      <c r="J37" s="8">
        <f t="shared" si="22"/>
        <v>15</v>
      </c>
      <c r="K37" s="8">
        <f t="shared" si="15"/>
        <v>40</v>
      </c>
      <c r="L37" s="8">
        <f t="shared" si="15"/>
        <v>40</v>
      </c>
      <c r="M37" s="8">
        <f t="shared" si="15"/>
        <v>40</v>
      </c>
      <c r="O37" s="8">
        <f t="shared" si="23"/>
        <v>0</v>
      </c>
      <c r="P37" s="8">
        <f t="shared" si="27"/>
        <v>0</v>
      </c>
      <c r="Q37" s="8">
        <f t="shared" si="27"/>
        <v>15</v>
      </c>
      <c r="R37" s="8">
        <f t="shared" si="24"/>
        <v>15</v>
      </c>
      <c r="S37" s="8">
        <f t="shared" si="14"/>
        <v>15</v>
      </c>
      <c r="T37" s="8">
        <f t="shared" si="25"/>
        <v>25</v>
      </c>
      <c r="U37" s="8">
        <f t="shared" si="26"/>
        <v>0</v>
      </c>
    </row>
    <row r="38" spans="1:21" x14ac:dyDescent="0.3">
      <c r="A38" s="22" t="s">
        <v>33</v>
      </c>
      <c r="B38" s="23">
        <v>31935</v>
      </c>
      <c r="C38" s="23">
        <v>36970</v>
      </c>
      <c r="D38" s="23">
        <v>43905</v>
      </c>
      <c r="E38" s="23">
        <v>43475</v>
      </c>
      <c r="F38" s="23">
        <v>26995</v>
      </c>
      <c r="G38" s="23">
        <v>31090</v>
      </c>
      <c r="H38" s="23">
        <v>29005</v>
      </c>
      <c r="I38" s="23">
        <v>29820</v>
      </c>
      <c r="J38" s="23">
        <f t="shared" si="22"/>
        <v>58930</v>
      </c>
      <c r="K38" s="23">
        <f t="shared" si="15"/>
        <v>68060</v>
      </c>
      <c r="L38" s="23">
        <f t="shared" si="15"/>
        <v>72910</v>
      </c>
      <c r="M38" s="23">
        <f t="shared" si="15"/>
        <v>73295</v>
      </c>
      <c r="O38" s="23">
        <f t="shared" si="23"/>
        <v>5035</v>
      </c>
      <c r="P38" s="23">
        <f t="shared" si="27"/>
        <v>6935</v>
      </c>
      <c r="Q38" s="23">
        <f t="shared" si="27"/>
        <v>-430</v>
      </c>
      <c r="R38" s="23">
        <f t="shared" si="24"/>
        <v>11540</v>
      </c>
      <c r="S38" s="23">
        <f t="shared" si="14"/>
        <v>6505</v>
      </c>
      <c r="T38" s="23">
        <f t="shared" si="25"/>
        <v>14365</v>
      </c>
      <c r="U38" s="23">
        <f t="shared" si="26"/>
        <v>5235</v>
      </c>
    </row>
    <row r="39" spans="1:21" ht="15.75" customHeight="1" x14ac:dyDescent="0.3">
      <c r="A39" s="162" t="s">
        <v>89</v>
      </c>
      <c r="B39" s="162"/>
      <c r="C39" s="162"/>
      <c r="D39" s="162"/>
      <c r="E39" s="162"/>
      <c r="F39" s="162"/>
      <c r="G39" s="162"/>
      <c r="H39" s="162"/>
      <c r="I39" s="162"/>
      <c r="J39" s="162"/>
      <c r="K39" s="162"/>
      <c r="L39" s="162"/>
      <c r="M39" s="162"/>
    </row>
    <row r="40" spans="1:21" x14ac:dyDescent="0.3">
      <c r="A40" s="33" t="s">
        <v>48</v>
      </c>
      <c r="B40" s="34"/>
      <c r="C40" s="34"/>
      <c r="D40" s="34"/>
      <c r="E40" s="34"/>
      <c r="F40" s="34"/>
      <c r="G40" s="34"/>
      <c r="H40" s="34"/>
      <c r="I40" s="34"/>
      <c r="J40" s="34"/>
      <c r="K40" s="34"/>
      <c r="L40" s="34"/>
      <c r="M40" s="34"/>
    </row>
    <row r="41" spans="1:21" ht="33" customHeight="1" x14ac:dyDescent="0.3">
      <c r="A41" s="140" t="s">
        <v>49</v>
      </c>
      <c r="B41" s="141"/>
      <c r="C41" s="141"/>
      <c r="D41" s="141"/>
      <c r="E41" s="141"/>
      <c r="F41" s="141"/>
      <c r="G41" s="141"/>
      <c r="H41" s="141"/>
      <c r="I41" s="141"/>
      <c r="J41" s="32"/>
      <c r="K41" s="32"/>
      <c r="L41" s="32"/>
      <c r="M41" s="32"/>
    </row>
  </sheetData>
  <mergeCells count="11">
    <mergeCell ref="O4:U4"/>
    <mergeCell ref="J5:M5"/>
    <mergeCell ref="B4:M4"/>
    <mergeCell ref="A4:A5"/>
    <mergeCell ref="B5:E5"/>
    <mergeCell ref="T5:U5"/>
    <mergeCell ref="A39:M39"/>
    <mergeCell ref="A41:I41"/>
    <mergeCell ref="F5:I5"/>
    <mergeCell ref="O5:Q5"/>
    <mergeCell ref="R5:S5"/>
  </mergeCells>
  <hyperlinks>
    <hyperlink ref="A40"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9"/>
  <sheetViews>
    <sheetView topLeftCell="A22" zoomScale="80" zoomScaleNormal="80" workbookViewId="0">
      <selection activeCell="H42" sqref="H42"/>
    </sheetView>
  </sheetViews>
  <sheetFormatPr baseColWidth="10" defaultRowHeight="15.6" x14ac:dyDescent="0.3"/>
  <cols>
    <col min="1" max="1" width="25.59765625" customWidth="1"/>
    <col min="6" max="6" width="1.5" customWidth="1"/>
  </cols>
  <sheetData>
    <row r="3" spans="1:11" x14ac:dyDescent="0.3">
      <c r="A3" s="25" t="s">
        <v>65</v>
      </c>
      <c r="B3" s="1"/>
      <c r="C3" s="1"/>
      <c r="D3" s="1"/>
      <c r="E3" s="1"/>
    </row>
    <row r="4" spans="1:11" ht="29.25" customHeight="1" x14ac:dyDescent="0.3">
      <c r="A4" s="37" t="s">
        <v>34</v>
      </c>
      <c r="B4" s="125" t="s">
        <v>77</v>
      </c>
      <c r="C4" s="130"/>
      <c r="D4" s="130"/>
      <c r="E4" s="126"/>
      <c r="G4" s="125" t="s">
        <v>80</v>
      </c>
      <c r="H4" s="130"/>
      <c r="I4" s="130"/>
      <c r="J4" s="130"/>
      <c r="K4" s="126"/>
    </row>
    <row r="5" spans="1:11" x14ac:dyDescent="0.3">
      <c r="A5" s="38"/>
      <c r="B5" s="36">
        <v>2001</v>
      </c>
      <c r="C5" s="36">
        <v>2006</v>
      </c>
      <c r="D5" s="36">
        <v>2011</v>
      </c>
      <c r="E5" s="36">
        <v>2016</v>
      </c>
      <c r="G5" s="36" t="s">
        <v>66</v>
      </c>
      <c r="H5" s="36" t="s">
        <v>67</v>
      </c>
      <c r="I5" s="36" t="s">
        <v>68</v>
      </c>
      <c r="J5" s="90" t="s">
        <v>69</v>
      </c>
      <c r="K5" s="90" t="s">
        <v>70</v>
      </c>
    </row>
    <row r="6" spans="1:11" x14ac:dyDescent="0.3">
      <c r="A6" s="4" t="s">
        <v>2</v>
      </c>
      <c r="B6" s="5">
        <v>1625</v>
      </c>
      <c r="C6" s="5">
        <v>1845</v>
      </c>
      <c r="D6" s="5">
        <v>1970</v>
      </c>
      <c r="E6" s="5">
        <v>2395</v>
      </c>
      <c r="G6" s="5">
        <f t="shared" ref="G6:G12" si="0">C6-B6</f>
        <v>220</v>
      </c>
      <c r="H6" s="5">
        <f t="shared" ref="H6:I21" si="1">D6-C6</f>
        <v>125</v>
      </c>
      <c r="I6" s="5">
        <f t="shared" si="1"/>
        <v>425</v>
      </c>
      <c r="J6" s="5">
        <f t="shared" ref="J6:J12" si="2">E6-B6</f>
        <v>770</v>
      </c>
      <c r="K6" s="5">
        <f>E6-C6</f>
        <v>550</v>
      </c>
    </row>
    <row r="7" spans="1:11" x14ac:dyDescent="0.3">
      <c r="A7" s="7" t="s">
        <v>3</v>
      </c>
      <c r="B7" s="8">
        <v>1510</v>
      </c>
      <c r="C7" s="8">
        <v>1750</v>
      </c>
      <c r="D7" s="8">
        <v>1885</v>
      </c>
      <c r="E7" s="8">
        <v>2225</v>
      </c>
      <c r="G7" s="8">
        <f t="shared" si="0"/>
        <v>240</v>
      </c>
      <c r="H7" s="8">
        <f t="shared" si="1"/>
        <v>135</v>
      </c>
      <c r="I7" s="8">
        <f t="shared" si="1"/>
        <v>340</v>
      </c>
      <c r="J7" s="8">
        <f t="shared" si="2"/>
        <v>715</v>
      </c>
      <c r="K7" s="8">
        <f>E7-C7</f>
        <v>475</v>
      </c>
    </row>
    <row r="8" spans="1:11" x14ac:dyDescent="0.3">
      <c r="A8" s="7" t="s">
        <v>4</v>
      </c>
      <c r="B8" s="8">
        <v>50</v>
      </c>
      <c r="C8" s="8">
        <v>80</v>
      </c>
      <c r="D8" s="8">
        <v>45</v>
      </c>
      <c r="E8" s="8">
        <v>55</v>
      </c>
      <c r="G8" s="8">
        <f t="shared" si="0"/>
        <v>30</v>
      </c>
      <c r="H8" s="8">
        <f t="shared" si="1"/>
        <v>-35</v>
      </c>
      <c r="I8" s="8">
        <f t="shared" si="1"/>
        <v>10</v>
      </c>
      <c r="J8" s="8">
        <f t="shared" si="2"/>
        <v>5</v>
      </c>
      <c r="K8" s="8">
        <f>E8-C8</f>
        <v>-25</v>
      </c>
    </row>
    <row r="9" spans="1:11" x14ac:dyDescent="0.3">
      <c r="A9" s="7" t="s">
        <v>5</v>
      </c>
      <c r="B9" s="8">
        <v>65</v>
      </c>
      <c r="C9" s="8">
        <v>15</v>
      </c>
      <c r="D9" s="8">
        <v>45</v>
      </c>
      <c r="E9" s="8">
        <v>105</v>
      </c>
      <c r="G9" s="8">
        <f t="shared" si="0"/>
        <v>-50</v>
      </c>
      <c r="H9" s="8">
        <f t="shared" si="1"/>
        <v>30</v>
      </c>
      <c r="I9" s="8">
        <f t="shared" si="1"/>
        <v>60</v>
      </c>
      <c r="J9" s="8">
        <f t="shared" si="2"/>
        <v>40</v>
      </c>
      <c r="K9" s="8">
        <f>E9-C9</f>
        <v>90</v>
      </c>
    </row>
    <row r="10" spans="1:11" x14ac:dyDescent="0.3">
      <c r="A10" s="10" t="s">
        <v>6</v>
      </c>
      <c r="B10" s="11">
        <v>400</v>
      </c>
      <c r="C10" s="11">
        <v>605</v>
      </c>
      <c r="D10" s="11">
        <v>665</v>
      </c>
      <c r="E10" s="11">
        <v>650</v>
      </c>
      <c r="G10" s="11">
        <f t="shared" si="0"/>
        <v>205</v>
      </c>
      <c r="H10" s="11">
        <f t="shared" si="1"/>
        <v>60</v>
      </c>
      <c r="I10" s="11">
        <f t="shared" si="1"/>
        <v>-15</v>
      </c>
      <c r="J10" s="11">
        <f t="shared" si="2"/>
        <v>250</v>
      </c>
      <c r="K10" s="11">
        <f>E10-B10</f>
        <v>250</v>
      </c>
    </row>
    <row r="11" spans="1:11" x14ac:dyDescent="0.3">
      <c r="A11" s="13" t="s">
        <v>7</v>
      </c>
      <c r="B11" s="14">
        <v>65</v>
      </c>
      <c r="C11" s="14">
        <v>120</v>
      </c>
      <c r="D11" s="14">
        <v>135</v>
      </c>
      <c r="E11" s="14">
        <v>250</v>
      </c>
      <c r="G11" s="14">
        <f t="shared" si="0"/>
        <v>55</v>
      </c>
      <c r="H11" s="14">
        <f t="shared" si="1"/>
        <v>15</v>
      </c>
      <c r="I11" s="14">
        <f t="shared" si="1"/>
        <v>115</v>
      </c>
      <c r="J11" s="14">
        <f t="shared" si="2"/>
        <v>185</v>
      </c>
      <c r="K11" s="14">
        <f>E11-C11</f>
        <v>130</v>
      </c>
    </row>
    <row r="12" spans="1:11" x14ac:dyDescent="0.3">
      <c r="A12" s="7" t="s">
        <v>8</v>
      </c>
      <c r="B12" s="8">
        <v>0</v>
      </c>
      <c r="C12" s="8">
        <v>0</v>
      </c>
      <c r="D12" s="8">
        <v>0</v>
      </c>
      <c r="E12" s="8">
        <v>10</v>
      </c>
      <c r="G12" s="8">
        <f t="shared" si="0"/>
        <v>0</v>
      </c>
      <c r="H12" s="8">
        <f t="shared" si="1"/>
        <v>0</v>
      </c>
      <c r="I12" s="8">
        <f t="shared" si="1"/>
        <v>10</v>
      </c>
      <c r="J12" s="8">
        <f t="shared" si="2"/>
        <v>10</v>
      </c>
      <c r="K12" s="8">
        <f>E12-C12</f>
        <v>10</v>
      </c>
    </row>
    <row r="13" spans="1:11" x14ac:dyDescent="0.3">
      <c r="A13" s="7" t="s">
        <v>9</v>
      </c>
      <c r="B13" s="8">
        <v>10</v>
      </c>
      <c r="C13" s="8">
        <v>0</v>
      </c>
      <c r="D13" s="8">
        <v>0</v>
      </c>
      <c r="E13" s="8">
        <v>25</v>
      </c>
      <c r="G13" s="8">
        <f t="shared" ref="G13:G20" si="3">C13-B13</f>
        <v>-10</v>
      </c>
      <c r="H13" s="8">
        <f t="shared" si="1"/>
        <v>0</v>
      </c>
      <c r="I13" s="8">
        <f t="shared" si="1"/>
        <v>25</v>
      </c>
      <c r="J13" s="8">
        <f t="shared" ref="J13:J20" si="4">E13-B13</f>
        <v>15</v>
      </c>
      <c r="K13" s="8">
        <f t="shared" ref="K13:K20" si="5">E13-C13</f>
        <v>25</v>
      </c>
    </row>
    <row r="14" spans="1:11" x14ac:dyDescent="0.3">
      <c r="A14" s="7" t="s">
        <v>10</v>
      </c>
      <c r="B14" s="8">
        <v>0</v>
      </c>
      <c r="C14" s="8">
        <v>0</v>
      </c>
      <c r="D14" s="8">
        <v>0</v>
      </c>
      <c r="E14" s="8">
        <v>0</v>
      </c>
      <c r="G14" s="8">
        <f t="shared" si="3"/>
        <v>0</v>
      </c>
      <c r="H14" s="8">
        <f t="shared" si="1"/>
        <v>0</v>
      </c>
      <c r="I14" s="8">
        <f t="shared" si="1"/>
        <v>0</v>
      </c>
      <c r="J14" s="8">
        <f t="shared" si="4"/>
        <v>0</v>
      </c>
      <c r="K14" s="8">
        <f t="shared" si="5"/>
        <v>0</v>
      </c>
    </row>
    <row r="15" spans="1:11" x14ac:dyDescent="0.3">
      <c r="A15" s="7" t="s">
        <v>11</v>
      </c>
      <c r="B15" s="8">
        <v>0</v>
      </c>
      <c r="C15" s="8">
        <v>0</v>
      </c>
      <c r="D15" s="8">
        <v>0</v>
      </c>
      <c r="E15" s="8">
        <v>0</v>
      </c>
      <c r="G15" s="8">
        <f t="shared" si="3"/>
        <v>0</v>
      </c>
      <c r="H15" s="8">
        <f t="shared" si="1"/>
        <v>0</v>
      </c>
      <c r="I15" s="8">
        <f t="shared" si="1"/>
        <v>0</v>
      </c>
      <c r="J15" s="8">
        <f t="shared" si="4"/>
        <v>0</v>
      </c>
      <c r="K15" s="8">
        <f t="shared" si="5"/>
        <v>0</v>
      </c>
    </row>
    <row r="16" spans="1:11" x14ac:dyDescent="0.3">
      <c r="A16" s="7" t="s">
        <v>12</v>
      </c>
      <c r="B16" s="8">
        <v>10</v>
      </c>
      <c r="C16" s="8">
        <v>55</v>
      </c>
      <c r="D16" s="8">
        <v>20</v>
      </c>
      <c r="E16" s="8">
        <v>45</v>
      </c>
      <c r="G16" s="8">
        <f t="shared" si="3"/>
        <v>45</v>
      </c>
      <c r="H16" s="8">
        <f t="shared" si="1"/>
        <v>-35</v>
      </c>
      <c r="I16" s="8">
        <f t="shared" si="1"/>
        <v>25</v>
      </c>
      <c r="J16" s="8">
        <f t="shared" si="4"/>
        <v>35</v>
      </c>
      <c r="K16" s="8">
        <f t="shared" si="5"/>
        <v>-10</v>
      </c>
    </row>
    <row r="17" spans="1:11" ht="22.8" x14ac:dyDescent="0.3">
      <c r="A17" s="7" t="s">
        <v>13</v>
      </c>
      <c r="B17" s="8">
        <v>10</v>
      </c>
      <c r="C17" s="8">
        <v>15</v>
      </c>
      <c r="D17" s="8">
        <v>65</v>
      </c>
      <c r="E17" s="8">
        <v>35</v>
      </c>
      <c r="G17" s="8">
        <f t="shared" si="3"/>
        <v>5</v>
      </c>
      <c r="H17" s="8">
        <f t="shared" si="1"/>
        <v>50</v>
      </c>
      <c r="I17" s="8">
        <f t="shared" si="1"/>
        <v>-30</v>
      </c>
      <c r="J17" s="8">
        <f t="shared" si="4"/>
        <v>25</v>
      </c>
      <c r="K17" s="8">
        <f t="shared" si="5"/>
        <v>20</v>
      </c>
    </row>
    <row r="18" spans="1:11" x14ac:dyDescent="0.3">
      <c r="A18" s="7" t="s">
        <v>14</v>
      </c>
      <c r="B18" s="8">
        <v>20</v>
      </c>
      <c r="C18" s="8" t="s">
        <v>56</v>
      </c>
      <c r="D18" s="8">
        <v>0</v>
      </c>
      <c r="E18" s="8">
        <v>15</v>
      </c>
      <c r="G18" s="8" t="s">
        <v>37</v>
      </c>
      <c r="H18" s="8" t="s">
        <v>37</v>
      </c>
      <c r="I18" s="8">
        <f t="shared" si="1"/>
        <v>15</v>
      </c>
      <c r="J18" s="8">
        <f t="shared" si="4"/>
        <v>-5</v>
      </c>
      <c r="K18" s="8" t="e">
        <f t="shared" si="5"/>
        <v>#VALUE!</v>
      </c>
    </row>
    <row r="19" spans="1:11" x14ac:dyDescent="0.3">
      <c r="A19" s="7" t="s">
        <v>15</v>
      </c>
      <c r="B19" s="8">
        <v>10</v>
      </c>
      <c r="C19" s="8">
        <v>25</v>
      </c>
      <c r="D19" s="8">
        <v>0</v>
      </c>
      <c r="E19" s="8">
        <v>55</v>
      </c>
      <c r="G19" s="8">
        <f t="shared" si="3"/>
        <v>15</v>
      </c>
      <c r="H19" s="8">
        <f t="shared" si="1"/>
        <v>-25</v>
      </c>
      <c r="I19" s="8">
        <f t="shared" si="1"/>
        <v>55</v>
      </c>
      <c r="J19" s="8">
        <f t="shared" si="4"/>
        <v>45</v>
      </c>
      <c r="K19" s="8">
        <f t="shared" si="5"/>
        <v>30</v>
      </c>
    </row>
    <row r="20" spans="1:11" x14ac:dyDescent="0.3">
      <c r="A20" s="7" t="s">
        <v>16</v>
      </c>
      <c r="B20" s="8">
        <v>20</v>
      </c>
      <c r="C20" s="8">
        <v>25</v>
      </c>
      <c r="D20" s="8">
        <v>0</v>
      </c>
      <c r="E20" s="8">
        <v>55</v>
      </c>
      <c r="G20" s="8">
        <f t="shared" si="3"/>
        <v>5</v>
      </c>
      <c r="H20" s="8">
        <f t="shared" si="1"/>
        <v>-25</v>
      </c>
      <c r="I20" s="8">
        <f t="shared" si="1"/>
        <v>55</v>
      </c>
      <c r="J20" s="8">
        <f t="shared" si="4"/>
        <v>35</v>
      </c>
      <c r="K20" s="8">
        <f t="shared" si="5"/>
        <v>30</v>
      </c>
    </row>
    <row r="21" spans="1:11" x14ac:dyDescent="0.3">
      <c r="A21" s="16" t="s">
        <v>17</v>
      </c>
      <c r="B21" s="17">
        <v>45</v>
      </c>
      <c r="C21" s="17">
        <v>90</v>
      </c>
      <c r="D21" s="17">
        <v>105</v>
      </c>
      <c r="E21" s="17">
        <v>115</v>
      </c>
      <c r="G21" s="17">
        <f>C21-B21</f>
        <v>45</v>
      </c>
      <c r="H21" s="17">
        <f t="shared" si="1"/>
        <v>15</v>
      </c>
      <c r="I21" s="17">
        <f t="shared" si="1"/>
        <v>10</v>
      </c>
      <c r="J21" s="17">
        <f>E21-B21</f>
        <v>70</v>
      </c>
      <c r="K21" s="17">
        <f>E21-C21</f>
        <v>25</v>
      </c>
    </row>
    <row r="22" spans="1:11" x14ac:dyDescent="0.3">
      <c r="A22" s="7" t="s">
        <v>18</v>
      </c>
      <c r="B22" s="8">
        <v>0</v>
      </c>
      <c r="C22" s="8">
        <v>10</v>
      </c>
      <c r="D22" s="8">
        <v>15</v>
      </c>
      <c r="E22" s="8">
        <v>10</v>
      </c>
      <c r="G22" s="8">
        <f>C22-B22</f>
        <v>10</v>
      </c>
      <c r="H22" s="8">
        <f t="shared" ref="H22:I37" si="6">D22-C22</f>
        <v>5</v>
      </c>
      <c r="I22" s="8">
        <f t="shared" si="6"/>
        <v>-5</v>
      </c>
      <c r="J22" s="8">
        <f>E22-B22</f>
        <v>10</v>
      </c>
      <c r="K22" s="8">
        <f>E22-C22</f>
        <v>0</v>
      </c>
    </row>
    <row r="23" spans="1:11" x14ac:dyDescent="0.3">
      <c r="A23" s="7" t="s">
        <v>19</v>
      </c>
      <c r="B23" s="8">
        <v>30</v>
      </c>
      <c r="C23" s="8">
        <v>30</v>
      </c>
      <c r="D23" s="8">
        <v>25</v>
      </c>
      <c r="E23" s="8">
        <v>30</v>
      </c>
      <c r="G23" s="8">
        <f t="shared" ref="G23:G29" si="7">C23-B23</f>
        <v>0</v>
      </c>
      <c r="H23" s="8">
        <f t="shared" si="6"/>
        <v>-5</v>
      </c>
      <c r="I23" s="8">
        <f t="shared" si="6"/>
        <v>5</v>
      </c>
      <c r="J23" s="8">
        <f t="shared" ref="J23:J29" si="8">E23-B23</f>
        <v>0</v>
      </c>
      <c r="K23" s="8">
        <f t="shared" ref="K23:K29" si="9">E23-C23</f>
        <v>0</v>
      </c>
    </row>
    <row r="24" spans="1:11" x14ac:dyDescent="0.3">
      <c r="A24" s="7" t="s">
        <v>20</v>
      </c>
      <c r="B24" s="8">
        <v>10</v>
      </c>
      <c r="C24" s="8">
        <v>15</v>
      </c>
      <c r="D24" s="8">
        <v>0</v>
      </c>
      <c r="E24" s="8">
        <v>15</v>
      </c>
      <c r="G24" s="8">
        <f t="shared" si="7"/>
        <v>5</v>
      </c>
      <c r="H24" s="8">
        <f t="shared" si="6"/>
        <v>-15</v>
      </c>
      <c r="I24" s="8">
        <f t="shared" si="6"/>
        <v>15</v>
      </c>
      <c r="J24" s="8">
        <f t="shared" si="8"/>
        <v>5</v>
      </c>
      <c r="K24" s="8">
        <f t="shared" si="9"/>
        <v>0</v>
      </c>
    </row>
    <row r="25" spans="1:11" x14ac:dyDescent="0.3">
      <c r="A25" s="7" t="s">
        <v>21</v>
      </c>
      <c r="B25" s="8">
        <v>0</v>
      </c>
      <c r="C25" s="8">
        <v>0</v>
      </c>
      <c r="D25" s="8">
        <v>20</v>
      </c>
      <c r="E25" s="8">
        <v>20</v>
      </c>
      <c r="G25" s="8">
        <f t="shared" si="7"/>
        <v>0</v>
      </c>
      <c r="H25" s="8">
        <f t="shared" si="6"/>
        <v>20</v>
      </c>
      <c r="I25" s="8">
        <f t="shared" si="6"/>
        <v>0</v>
      </c>
      <c r="J25" s="8">
        <f t="shared" si="8"/>
        <v>20</v>
      </c>
      <c r="K25" s="8">
        <f t="shared" si="9"/>
        <v>20</v>
      </c>
    </row>
    <row r="26" spans="1:11" x14ac:dyDescent="0.3">
      <c r="A26" s="7" t="s">
        <v>22</v>
      </c>
      <c r="B26" s="8">
        <v>10</v>
      </c>
      <c r="C26" s="8">
        <v>15</v>
      </c>
      <c r="D26" s="8">
        <v>20</v>
      </c>
      <c r="E26" s="8">
        <v>10</v>
      </c>
      <c r="G26" s="8">
        <f t="shared" si="7"/>
        <v>5</v>
      </c>
      <c r="H26" s="8">
        <f t="shared" si="6"/>
        <v>5</v>
      </c>
      <c r="I26" s="8">
        <f t="shared" si="6"/>
        <v>-10</v>
      </c>
      <c r="J26" s="8">
        <f t="shared" si="8"/>
        <v>0</v>
      </c>
      <c r="K26" s="8">
        <f t="shared" si="9"/>
        <v>-5</v>
      </c>
    </row>
    <row r="27" spans="1:11" x14ac:dyDescent="0.3">
      <c r="A27" s="7" t="s">
        <v>23</v>
      </c>
      <c r="B27" s="8">
        <v>0</v>
      </c>
      <c r="C27" s="8">
        <v>0</v>
      </c>
      <c r="D27" s="8">
        <v>0</v>
      </c>
      <c r="E27" s="8">
        <v>15</v>
      </c>
      <c r="G27" s="8">
        <f t="shared" si="7"/>
        <v>0</v>
      </c>
      <c r="H27" s="8">
        <f t="shared" si="6"/>
        <v>0</v>
      </c>
      <c r="I27" s="8">
        <f t="shared" si="6"/>
        <v>15</v>
      </c>
      <c r="J27" s="8">
        <f t="shared" si="8"/>
        <v>15</v>
      </c>
      <c r="K27" s="8">
        <f t="shared" si="9"/>
        <v>15</v>
      </c>
    </row>
    <row r="28" spans="1:11" x14ac:dyDescent="0.3">
      <c r="A28" s="7" t="s">
        <v>24</v>
      </c>
      <c r="B28" s="8">
        <v>0</v>
      </c>
      <c r="C28" s="8">
        <v>0</v>
      </c>
      <c r="D28" s="8">
        <v>0</v>
      </c>
      <c r="E28" s="8">
        <v>0</v>
      </c>
      <c r="G28" s="8">
        <f t="shared" si="7"/>
        <v>0</v>
      </c>
      <c r="H28" s="8">
        <f t="shared" si="6"/>
        <v>0</v>
      </c>
      <c r="I28" s="8">
        <f t="shared" si="6"/>
        <v>0</v>
      </c>
      <c r="J28" s="8">
        <f t="shared" si="8"/>
        <v>0</v>
      </c>
      <c r="K28" s="8">
        <f t="shared" si="9"/>
        <v>0</v>
      </c>
    </row>
    <row r="29" spans="1:11" x14ac:dyDescent="0.3">
      <c r="A29" s="7" t="s">
        <v>25</v>
      </c>
      <c r="B29" s="8">
        <v>0</v>
      </c>
      <c r="C29" s="8">
        <v>20</v>
      </c>
      <c r="D29" s="8">
        <v>0</v>
      </c>
      <c r="E29" s="8">
        <v>0</v>
      </c>
      <c r="G29" s="8">
        <f t="shared" si="7"/>
        <v>20</v>
      </c>
      <c r="H29" s="8">
        <f t="shared" si="6"/>
        <v>-20</v>
      </c>
      <c r="I29" s="8">
        <f t="shared" si="6"/>
        <v>0</v>
      </c>
      <c r="J29" s="8">
        <f t="shared" si="8"/>
        <v>0</v>
      </c>
      <c r="K29" s="8">
        <f t="shared" si="9"/>
        <v>-20</v>
      </c>
    </row>
    <row r="30" spans="1:11" x14ac:dyDescent="0.3">
      <c r="A30" s="19" t="s">
        <v>26</v>
      </c>
      <c r="B30" s="20">
        <v>40</v>
      </c>
      <c r="C30" s="20">
        <v>20</v>
      </c>
      <c r="D30" s="20">
        <v>10</v>
      </c>
      <c r="E30" s="20">
        <v>40</v>
      </c>
      <c r="G30" s="20">
        <f t="shared" ref="G30:G37" si="10">C30-B30</f>
        <v>-20</v>
      </c>
      <c r="H30" s="20">
        <f t="shared" si="6"/>
        <v>-10</v>
      </c>
      <c r="I30" s="20">
        <f t="shared" si="6"/>
        <v>30</v>
      </c>
      <c r="J30" s="20">
        <f t="shared" ref="J30:J37" si="11">E30-B30</f>
        <v>0</v>
      </c>
      <c r="K30" s="20">
        <f t="shared" ref="K30:K37" si="12">E30-C30</f>
        <v>20</v>
      </c>
    </row>
    <row r="31" spans="1:11" x14ac:dyDescent="0.3">
      <c r="A31" s="7" t="s">
        <v>27</v>
      </c>
      <c r="B31" s="8">
        <v>0</v>
      </c>
      <c r="C31" s="8">
        <v>0</v>
      </c>
      <c r="D31" s="8">
        <v>0</v>
      </c>
      <c r="E31" s="8">
        <v>10</v>
      </c>
      <c r="G31" s="8">
        <f t="shared" si="10"/>
        <v>0</v>
      </c>
      <c r="H31" s="8">
        <f t="shared" si="6"/>
        <v>0</v>
      </c>
      <c r="I31" s="8">
        <f t="shared" si="6"/>
        <v>10</v>
      </c>
      <c r="J31" s="8">
        <f t="shared" si="11"/>
        <v>10</v>
      </c>
      <c r="K31" s="8">
        <f t="shared" si="12"/>
        <v>10</v>
      </c>
    </row>
    <row r="32" spans="1:11" x14ac:dyDescent="0.3">
      <c r="A32" s="7" t="s">
        <v>28</v>
      </c>
      <c r="B32" s="8">
        <v>0</v>
      </c>
      <c r="C32" s="8">
        <v>0</v>
      </c>
      <c r="D32" s="8">
        <v>0</v>
      </c>
      <c r="E32" s="8">
        <v>15</v>
      </c>
      <c r="G32" s="8">
        <f t="shared" si="10"/>
        <v>0</v>
      </c>
      <c r="H32" s="8">
        <f t="shared" si="6"/>
        <v>0</v>
      </c>
      <c r="I32" s="8">
        <f t="shared" si="6"/>
        <v>15</v>
      </c>
      <c r="J32" s="8">
        <f t="shared" si="11"/>
        <v>15</v>
      </c>
      <c r="K32" s="8">
        <f t="shared" si="12"/>
        <v>15</v>
      </c>
    </row>
    <row r="33" spans="1:13" x14ac:dyDescent="0.3">
      <c r="A33" s="7" t="s">
        <v>29</v>
      </c>
      <c r="B33" s="8">
        <v>0</v>
      </c>
      <c r="C33" s="8">
        <v>0</v>
      </c>
      <c r="D33" s="8" t="s">
        <v>37</v>
      </c>
      <c r="E33" s="8">
        <v>0</v>
      </c>
      <c r="G33" s="8">
        <f t="shared" si="10"/>
        <v>0</v>
      </c>
      <c r="H33" s="8" t="s">
        <v>37</v>
      </c>
      <c r="I33" s="8" t="s">
        <v>37</v>
      </c>
      <c r="J33" s="8">
        <f t="shared" si="11"/>
        <v>0</v>
      </c>
      <c r="K33" s="8">
        <f t="shared" si="12"/>
        <v>0</v>
      </c>
    </row>
    <row r="34" spans="1:13" x14ac:dyDescent="0.3">
      <c r="A34" s="7" t="s">
        <v>30</v>
      </c>
      <c r="B34" s="8">
        <v>0</v>
      </c>
      <c r="C34" s="8">
        <v>10</v>
      </c>
      <c r="D34" s="8" t="s">
        <v>37</v>
      </c>
      <c r="E34" s="8">
        <v>0</v>
      </c>
      <c r="G34" s="8">
        <f t="shared" si="10"/>
        <v>10</v>
      </c>
      <c r="H34" s="8" t="s">
        <v>37</v>
      </c>
      <c r="I34" s="8" t="s">
        <v>37</v>
      </c>
      <c r="J34" s="8">
        <f t="shared" si="11"/>
        <v>0</v>
      </c>
      <c r="K34" s="8">
        <f t="shared" si="12"/>
        <v>-10</v>
      </c>
    </row>
    <row r="35" spans="1:13" x14ac:dyDescent="0.3">
      <c r="A35" s="7" t="s">
        <v>31</v>
      </c>
      <c r="B35" s="8">
        <v>30</v>
      </c>
      <c r="C35" s="8">
        <v>0</v>
      </c>
      <c r="D35" s="8">
        <v>0</v>
      </c>
      <c r="E35" s="8">
        <v>10</v>
      </c>
      <c r="G35" s="8">
        <f t="shared" si="10"/>
        <v>-30</v>
      </c>
      <c r="H35" s="8">
        <f t="shared" si="6"/>
        <v>0</v>
      </c>
      <c r="I35" s="8">
        <f t="shared" si="6"/>
        <v>10</v>
      </c>
      <c r="J35" s="8">
        <f t="shared" si="11"/>
        <v>-20</v>
      </c>
      <c r="K35" s="8">
        <f t="shared" si="12"/>
        <v>10</v>
      </c>
    </row>
    <row r="36" spans="1:13" x14ac:dyDescent="0.3">
      <c r="A36" s="7" t="s">
        <v>32</v>
      </c>
      <c r="B36" s="8">
        <v>0</v>
      </c>
      <c r="C36" s="8">
        <v>10</v>
      </c>
      <c r="D36" s="8">
        <v>0</v>
      </c>
      <c r="E36" s="8">
        <v>15</v>
      </c>
      <c r="G36" s="8">
        <f t="shared" si="10"/>
        <v>10</v>
      </c>
      <c r="H36" s="8">
        <f t="shared" si="6"/>
        <v>-10</v>
      </c>
      <c r="I36" s="8">
        <f t="shared" si="6"/>
        <v>15</v>
      </c>
      <c r="J36" s="8">
        <f t="shared" si="11"/>
        <v>15</v>
      </c>
      <c r="K36" s="8">
        <f t="shared" si="12"/>
        <v>5</v>
      </c>
    </row>
    <row r="37" spans="1:13" ht="24" x14ac:dyDescent="0.3">
      <c r="A37" s="22" t="s">
        <v>33</v>
      </c>
      <c r="B37" s="23">
        <v>2180</v>
      </c>
      <c r="C37" s="23">
        <v>2680</v>
      </c>
      <c r="D37" s="23">
        <v>2885</v>
      </c>
      <c r="E37" s="23">
        <v>3450</v>
      </c>
      <c r="G37" s="23">
        <f t="shared" si="10"/>
        <v>500</v>
      </c>
      <c r="H37" s="23">
        <f t="shared" si="6"/>
        <v>205</v>
      </c>
      <c r="I37" s="23">
        <f t="shared" si="6"/>
        <v>565</v>
      </c>
      <c r="J37" s="23">
        <f t="shared" si="11"/>
        <v>1270</v>
      </c>
      <c r="K37" s="23">
        <f t="shared" si="12"/>
        <v>770</v>
      </c>
    </row>
    <row r="38" spans="1:13" ht="15.75" customHeight="1" x14ac:dyDescent="0.3">
      <c r="A38" s="166" t="s">
        <v>89</v>
      </c>
      <c r="B38" s="166"/>
      <c r="C38" s="166"/>
      <c r="D38" s="166"/>
      <c r="E38" s="166"/>
      <c r="F38" s="166"/>
      <c r="G38" s="166"/>
      <c r="H38" s="166"/>
      <c r="I38" s="166"/>
      <c r="J38" s="166"/>
      <c r="K38" s="166"/>
      <c r="L38" s="166"/>
      <c r="M38" s="166"/>
    </row>
    <row r="39" spans="1:13" ht="38.25" customHeight="1" x14ac:dyDescent="0.3">
      <c r="A39" s="167" t="s">
        <v>49</v>
      </c>
      <c r="B39" s="167"/>
      <c r="C39" s="167"/>
      <c r="D39" s="167"/>
      <c r="E39" s="167"/>
      <c r="F39" s="167"/>
      <c r="G39" s="167"/>
      <c r="H39" s="167"/>
      <c r="I39" s="167"/>
      <c r="J39" s="167"/>
      <c r="K39" s="167"/>
    </row>
  </sheetData>
  <mergeCells count="4">
    <mergeCell ref="G4:K4"/>
    <mergeCell ref="B4:E4"/>
    <mergeCell ref="A38:M38"/>
    <mergeCell ref="A39:K3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41"/>
  <sheetViews>
    <sheetView topLeftCell="A24" zoomScale="80" zoomScaleNormal="80" workbookViewId="0">
      <selection activeCell="O51" sqref="O51"/>
    </sheetView>
  </sheetViews>
  <sheetFormatPr baseColWidth="10" defaultRowHeight="15.6" x14ac:dyDescent="0.3"/>
  <cols>
    <col min="1" max="1" width="36.69921875" customWidth="1"/>
    <col min="6" max="6" width="1.19921875" customWidth="1"/>
    <col min="19" max="19" width="1.19921875" customWidth="1"/>
  </cols>
  <sheetData>
    <row r="4" spans="1:23" ht="15.75" customHeight="1" x14ac:dyDescent="0.3">
      <c r="A4" s="156" t="s">
        <v>34</v>
      </c>
      <c r="B4" s="125" t="s">
        <v>38</v>
      </c>
      <c r="C4" s="130"/>
      <c r="D4" s="130"/>
      <c r="E4" s="126"/>
      <c r="G4" s="125" t="s">
        <v>41</v>
      </c>
      <c r="H4" s="130"/>
      <c r="I4" s="130"/>
      <c r="J4" s="130"/>
      <c r="K4" s="130"/>
      <c r="L4" s="130"/>
      <c r="M4" s="130"/>
      <c r="N4" s="130"/>
      <c r="O4" s="130"/>
      <c r="P4" s="130"/>
      <c r="Q4" s="130"/>
      <c r="R4" s="126"/>
      <c r="T4" s="125" t="s">
        <v>77</v>
      </c>
      <c r="U4" s="130"/>
      <c r="V4" s="130"/>
      <c r="W4" s="126"/>
    </row>
    <row r="5" spans="1:23" ht="15.75" customHeight="1" x14ac:dyDescent="0.3">
      <c r="A5" s="176"/>
      <c r="B5" s="142" t="s">
        <v>78</v>
      </c>
      <c r="C5" s="168"/>
      <c r="D5" s="168"/>
      <c r="E5" s="169"/>
      <c r="G5" s="125" t="s">
        <v>64</v>
      </c>
      <c r="H5" s="130"/>
      <c r="I5" s="130"/>
      <c r="J5" s="126"/>
      <c r="K5" s="125" t="s">
        <v>42</v>
      </c>
      <c r="L5" s="130"/>
      <c r="M5" s="130"/>
      <c r="N5" s="126"/>
      <c r="O5" s="125" t="s">
        <v>79</v>
      </c>
      <c r="P5" s="130"/>
      <c r="Q5" s="130"/>
      <c r="R5" s="126"/>
      <c r="T5" s="142" t="s">
        <v>78</v>
      </c>
      <c r="U5" s="168"/>
      <c r="V5" s="168"/>
      <c r="W5" s="169"/>
    </row>
    <row r="6" spans="1:23" x14ac:dyDescent="0.3">
      <c r="A6" s="157"/>
      <c r="B6" s="170"/>
      <c r="C6" s="171"/>
      <c r="D6" s="171"/>
      <c r="E6" s="172"/>
      <c r="G6" s="173" t="s">
        <v>78</v>
      </c>
      <c r="H6" s="174"/>
      <c r="I6" s="174"/>
      <c r="J6" s="175"/>
      <c r="K6" s="173" t="s">
        <v>78</v>
      </c>
      <c r="L6" s="174"/>
      <c r="M6" s="174"/>
      <c r="N6" s="175"/>
      <c r="O6" s="173" t="s">
        <v>78</v>
      </c>
      <c r="P6" s="174"/>
      <c r="Q6" s="174"/>
      <c r="R6" s="175"/>
      <c r="T6" s="170"/>
      <c r="U6" s="171"/>
      <c r="V6" s="171"/>
      <c r="W6" s="172"/>
    </row>
    <row r="7" spans="1:23" x14ac:dyDescent="0.3">
      <c r="A7" s="38"/>
      <c r="B7" s="36">
        <v>2001</v>
      </c>
      <c r="C7" s="36">
        <v>2006</v>
      </c>
      <c r="D7" s="36">
        <v>2011</v>
      </c>
      <c r="E7" s="36">
        <v>2016</v>
      </c>
      <c r="G7" s="36">
        <v>2001</v>
      </c>
      <c r="H7" s="36">
        <v>2006</v>
      </c>
      <c r="I7" s="36">
        <v>2011</v>
      </c>
      <c r="J7" s="36">
        <v>2016</v>
      </c>
      <c r="K7" s="36">
        <v>2001</v>
      </c>
      <c r="L7" s="36">
        <v>2006</v>
      </c>
      <c r="M7" s="36">
        <v>2011</v>
      </c>
      <c r="N7" s="36">
        <v>2016</v>
      </c>
      <c r="O7" s="36">
        <v>2001</v>
      </c>
      <c r="P7" s="36">
        <v>2006</v>
      </c>
      <c r="Q7" s="36">
        <v>2011</v>
      </c>
      <c r="R7" s="36">
        <v>2016</v>
      </c>
      <c r="T7" s="36">
        <v>2001</v>
      </c>
      <c r="U7" s="36">
        <v>2006</v>
      </c>
      <c r="V7" s="36">
        <v>2011</v>
      </c>
      <c r="W7" s="36">
        <v>2016</v>
      </c>
    </row>
    <row r="8" spans="1:23" x14ac:dyDescent="0.3">
      <c r="A8" s="4" t="s">
        <v>2</v>
      </c>
      <c r="B8" s="83">
        <v>0.7791044149739802</v>
      </c>
      <c r="C8" s="83">
        <v>0.76407302138374378</v>
      </c>
      <c r="D8" s="83">
        <v>0.76081959201404603</v>
      </c>
      <c r="E8" s="83">
        <v>0.75988083416087393</v>
      </c>
      <c r="G8" s="83">
        <v>0.12082424038945778</v>
      </c>
      <c r="H8" s="83">
        <v>0.12801632871068042</v>
      </c>
      <c r="I8" s="83">
        <v>0.14219776639455536</v>
      </c>
      <c r="J8" s="83">
        <v>0.13951430892841021</v>
      </c>
      <c r="K8" s="83">
        <v>9.3356555313077058E-2</v>
      </c>
      <c r="L8" s="83">
        <v>0.10085267916754097</v>
      </c>
      <c r="M8" s="83">
        <v>8.9814831574565129E-2</v>
      </c>
      <c r="N8" s="83">
        <v>9.1956305858987092E-2</v>
      </c>
      <c r="O8" s="83">
        <v>0.21418079570253484</v>
      </c>
      <c r="P8" s="83">
        <v>0.2288690078782214</v>
      </c>
      <c r="Q8" s="83">
        <v>0.23201259796912049</v>
      </c>
      <c r="R8" s="83">
        <v>0.23147061478739731</v>
      </c>
      <c r="T8" s="61">
        <v>6.8197079066644288E-3</v>
      </c>
      <c r="U8" s="83">
        <v>7.0388951414455487E-3</v>
      </c>
      <c r="V8" s="83">
        <v>7.1316089561424146E-3</v>
      </c>
      <c r="W8" s="83">
        <v>8.6485510517288079E-3</v>
      </c>
    </row>
    <row r="9" spans="1:23" x14ac:dyDescent="0.3">
      <c r="A9" s="7" t="s">
        <v>3</v>
      </c>
      <c r="B9" s="84">
        <v>0.77091261174033465</v>
      </c>
      <c r="C9" s="84">
        <v>0.75485744672147914</v>
      </c>
      <c r="D9" s="84">
        <v>0.75243592972124829</v>
      </c>
      <c r="E9" s="84">
        <v>0.75097773475314622</v>
      </c>
      <c r="G9" s="84">
        <v>0.12512665781000204</v>
      </c>
      <c r="H9" s="84">
        <v>0.13275657544893035</v>
      </c>
      <c r="I9" s="84">
        <v>0.14673691959010518</v>
      </c>
      <c r="J9" s="84">
        <v>0.14472410454985479</v>
      </c>
      <c r="K9" s="84">
        <v>9.722816419355565E-2</v>
      </c>
      <c r="L9" s="84">
        <v>0.10520718288542562</v>
      </c>
      <c r="M9" s="84">
        <v>9.354357553803537E-2</v>
      </c>
      <c r="N9" s="84">
        <v>9.5663117134559536E-2</v>
      </c>
      <c r="O9" s="84">
        <v>0.22235482200355769</v>
      </c>
      <c r="P9" s="84">
        <v>0.23796375833435596</v>
      </c>
      <c r="Q9" s="84">
        <v>0.24028049512814056</v>
      </c>
      <c r="R9" s="84">
        <v>0.24038722168441432</v>
      </c>
      <c r="T9" s="64">
        <v>6.800117088108802E-3</v>
      </c>
      <c r="U9" s="84">
        <v>7.1583425369165952E-3</v>
      </c>
      <c r="V9" s="84">
        <v>7.3029463611181062E-3</v>
      </c>
      <c r="W9" s="84">
        <v>8.6156824782187801E-3</v>
      </c>
    </row>
    <row r="10" spans="1:23" x14ac:dyDescent="0.3">
      <c r="A10" s="7" t="s">
        <v>4</v>
      </c>
      <c r="B10" s="84">
        <v>0.86756591048436538</v>
      </c>
      <c r="C10" s="84">
        <v>0.86802325581395345</v>
      </c>
      <c r="D10" s="84">
        <v>0.86484884410195617</v>
      </c>
      <c r="E10" s="84">
        <v>0.86084337349397588</v>
      </c>
      <c r="G10" s="84">
        <v>7.8479460453709377E-2</v>
      </c>
      <c r="H10" s="84">
        <v>7.6162790697674412E-2</v>
      </c>
      <c r="I10" s="84">
        <v>8.8322465915826917E-2</v>
      </c>
      <c r="J10" s="84">
        <v>9.5180722891566261E-2</v>
      </c>
      <c r="K10" s="84">
        <v>4.8436541998773758E-2</v>
      </c>
      <c r="L10" s="84">
        <v>4.6511627906976744E-2</v>
      </c>
      <c r="M10" s="84">
        <v>4.1493775933609957E-2</v>
      </c>
      <c r="N10" s="84">
        <v>3.6746987951807232E-2</v>
      </c>
      <c r="O10" s="84">
        <v>0.12691600245248313</v>
      </c>
      <c r="P10" s="84">
        <v>0.12267441860465116</v>
      </c>
      <c r="Q10" s="84">
        <v>0.12981624184943688</v>
      </c>
      <c r="R10" s="84">
        <v>0.13192771084337349</v>
      </c>
      <c r="T10" s="64">
        <v>6.1312078479460455E-3</v>
      </c>
      <c r="U10" s="84">
        <v>9.3023255813953487E-3</v>
      </c>
      <c r="V10" s="84">
        <v>5.3349140486069948E-3</v>
      </c>
      <c r="W10" s="84">
        <v>6.6265060240963854E-3</v>
      </c>
    </row>
    <row r="11" spans="1:23" x14ac:dyDescent="0.3">
      <c r="A11" s="7" t="s">
        <v>5</v>
      </c>
      <c r="B11" s="84">
        <v>0.91511771995043367</v>
      </c>
      <c r="C11" s="84">
        <v>0.91431730237700382</v>
      </c>
      <c r="D11" s="84">
        <v>0.89416623644811566</v>
      </c>
      <c r="E11" s="84">
        <v>0.90460878885316187</v>
      </c>
      <c r="G11" s="84">
        <v>4.5229244114002476E-2</v>
      </c>
      <c r="H11" s="84">
        <v>4.9198452183526808E-2</v>
      </c>
      <c r="I11" s="84">
        <v>6.8146618482188948E-2</v>
      </c>
      <c r="J11" s="84">
        <v>4.6623794212218649E-2</v>
      </c>
      <c r="K11" s="84">
        <v>3.2218091697645598E-2</v>
      </c>
      <c r="L11" s="84">
        <v>3.482587064676617E-2</v>
      </c>
      <c r="M11" s="84">
        <v>3.2524522457408361E-2</v>
      </c>
      <c r="N11" s="84">
        <v>3.6441586280814578E-2</v>
      </c>
      <c r="O11" s="84">
        <v>7.7447335811648074E-2</v>
      </c>
      <c r="P11" s="84">
        <v>8.4024322830292986E-2</v>
      </c>
      <c r="Q11" s="84">
        <v>0.10067114093959731</v>
      </c>
      <c r="R11" s="84">
        <v>8.306538049303322E-2</v>
      </c>
      <c r="T11" s="64">
        <v>8.0545229244113996E-3</v>
      </c>
      <c r="U11" s="84">
        <v>1.658374792703151E-3</v>
      </c>
      <c r="V11" s="84">
        <v>4.6463603510583373E-3</v>
      </c>
      <c r="W11" s="84">
        <v>1.1254019292604502E-2</v>
      </c>
    </row>
    <row r="12" spans="1:23" x14ac:dyDescent="0.3">
      <c r="A12" s="10" t="s">
        <v>6</v>
      </c>
      <c r="B12" s="85">
        <v>0.89235035067688795</v>
      </c>
      <c r="C12" s="85">
        <v>0.89240368569977513</v>
      </c>
      <c r="D12" s="85">
        <v>0.89233514032800387</v>
      </c>
      <c r="E12" s="85">
        <v>0.8901642724585882</v>
      </c>
      <c r="G12" s="85">
        <v>4.5587995433045182E-2</v>
      </c>
      <c r="H12" s="85">
        <v>4.4982950010882969E-2</v>
      </c>
      <c r="I12" s="85">
        <v>5.4347080216839358E-2</v>
      </c>
      <c r="J12" s="85">
        <v>5.6155062203587874E-2</v>
      </c>
      <c r="K12" s="85">
        <v>5.5537432718969174E-2</v>
      </c>
      <c r="L12" s="85">
        <v>5.3761880577523034E-2</v>
      </c>
      <c r="M12" s="85">
        <v>4.4191312701571402E-2</v>
      </c>
      <c r="N12" s="85">
        <v>4.4745343322565127E-2</v>
      </c>
      <c r="O12" s="85">
        <v>0.10112542815201435</v>
      </c>
      <c r="P12" s="85">
        <v>9.874483058840601E-2</v>
      </c>
      <c r="Q12" s="85">
        <v>9.8538392918410767E-2</v>
      </c>
      <c r="R12" s="85">
        <v>0.10090040552615299</v>
      </c>
      <c r="T12" s="67">
        <v>6.5242211710977004E-3</v>
      </c>
      <c r="U12" s="85">
        <v>8.7789305666400638E-3</v>
      </c>
      <c r="V12" s="85">
        <v>9.126466753585397E-3</v>
      </c>
      <c r="W12" s="85">
        <v>8.9353220152587811E-3</v>
      </c>
    </row>
    <row r="13" spans="1:23" x14ac:dyDescent="0.3">
      <c r="A13" s="13" t="s">
        <v>7</v>
      </c>
      <c r="B13" s="86">
        <v>0.91625239005736137</v>
      </c>
      <c r="C13" s="86">
        <v>0.95248152059134106</v>
      </c>
      <c r="D13" s="86">
        <v>0.96061600605907604</v>
      </c>
      <c r="E13" s="86">
        <v>0.94450736126840318</v>
      </c>
      <c r="G13" s="86">
        <v>1.6826003824091777E-2</v>
      </c>
      <c r="H13" s="86">
        <v>1.0911650827173531E-2</v>
      </c>
      <c r="I13" s="86">
        <v>1.464276697803585E-2</v>
      </c>
      <c r="J13" s="86">
        <v>1.9252548131370329E-2</v>
      </c>
      <c r="K13" s="86">
        <v>6.2332695984703632E-2</v>
      </c>
      <c r="L13" s="86">
        <v>2.6047166490672298E-2</v>
      </c>
      <c r="M13" s="86">
        <v>1.5400151476899772E-2</v>
      </c>
      <c r="N13" s="86">
        <v>2.491506228765572E-2</v>
      </c>
      <c r="O13" s="86">
        <v>7.9158699808795405E-2</v>
      </c>
      <c r="P13" s="86">
        <v>3.6958817317845831E-2</v>
      </c>
      <c r="Q13" s="86">
        <v>3.0042918454935622E-2</v>
      </c>
      <c r="R13" s="86">
        <v>4.4167610419026046E-2</v>
      </c>
      <c r="T13" s="70">
        <v>4.9713193116634798E-3</v>
      </c>
      <c r="U13" s="86">
        <v>8.4477296726504746E-3</v>
      </c>
      <c r="V13" s="86">
        <v>6.8164604897753096E-3</v>
      </c>
      <c r="W13" s="86">
        <v>1.1325028312570781E-2</v>
      </c>
    </row>
    <row r="14" spans="1:23" x14ac:dyDescent="0.3">
      <c r="A14" s="7" t="s">
        <v>8</v>
      </c>
      <c r="B14" s="84">
        <v>0.956989247311828</v>
      </c>
      <c r="C14" s="84">
        <v>0.99342105263157898</v>
      </c>
      <c r="D14" s="84">
        <v>0.96</v>
      </c>
      <c r="E14" s="84">
        <v>0.94505494505494503</v>
      </c>
      <c r="G14" s="84">
        <v>2.1505376344086023E-2</v>
      </c>
      <c r="H14" s="84">
        <v>0</v>
      </c>
      <c r="I14" s="84">
        <v>0</v>
      </c>
      <c r="J14" s="84">
        <v>2.197802197802198E-2</v>
      </c>
      <c r="K14" s="84">
        <v>2.1505376344086023E-2</v>
      </c>
      <c r="L14" s="84">
        <v>1.3157894736842105E-2</v>
      </c>
      <c r="M14" s="84">
        <v>0</v>
      </c>
      <c r="N14" s="84">
        <v>1.098901098901099E-2</v>
      </c>
      <c r="O14" s="84">
        <v>4.3010752688172046E-2</v>
      </c>
      <c r="P14" s="84">
        <v>1.3157894736842105E-2</v>
      </c>
      <c r="Q14" s="84">
        <v>0</v>
      </c>
      <c r="R14" s="84">
        <v>3.2967032967032968E-2</v>
      </c>
      <c r="T14" s="64">
        <v>0</v>
      </c>
      <c r="U14" s="84">
        <v>0</v>
      </c>
      <c r="V14" s="84">
        <v>0</v>
      </c>
      <c r="W14" s="84">
        <v>1.098901098901099E-2</v>
      </c>
    </row>
    <row r="15" spans="1:23" x14ac:dyDescent="0.3">
      <c r="A15" s="7" t="s">
        <v>9</v>
      </c>
      <c r="B15" s="84">
        <v>0.96869851729818779</v>
      </c>
      <c r="C15" s="84">
        <v>0.97142857142857142</v>
      </c>
      <c r="D15" s="84">
        <v>0.95907928388746799</v>
      </c>
      <c r="E15" s="84">
        <v>0.93536121673003803</v>
      </c>
      <c r="G15" s="84">
        <v>1.3179571663920923E-2</v>
      </c>
      <c r="H15" s="84">
        <v>1.5037593984962405E-2</v>
      </c>
      <c r="I15" s="84">
        <v>2.0460358056265986E-2</v>
      </c>
      <c r="J15" s="84">
        <v>3.1685678073510776E-2</v>
      </c>
      <c r="K15" s="84">
        <v>1.3179571663920923E-2</v>
      </c>
      <c r="L15" s="84">
        <v>1.2030075187969926E-2</v>
      </c>
      <c r="M15" s="84">
        <v>1.278772378516624E-2</v>
      </c>
      <c r="N15" s="84">
        <v>2.7883396704689482E-2</v>
      </c>
      <c r="O15" s="84">
        <v>2.6359143327841845E-2</v>
      </c>
      <c r="P15" s="84">
        <v>2.7067669172932331E-2</v>
      </c>
      <c r="Q15" s="84">
        <v>3.3248081841432228E-2</v>
      </c>
      <c r="R15" s="84">
        <v>5.9569074778200254E-2</v>
      </c>
      <c r="T15" s="64">
        <v>3.2948929159802307E-3</v>
      </c>
      <c r="U15" s="84">
        <v>0</v>
      </c>
      <c r="V15" s="84">
        <v>0</v>
      </c>
      <c r="W15" s="84">
        <v>6.3371356147021544E-3</v>
      </c>
    </row>
    <row r="16" spans="1:23" x14ac:dyDescent="0.3">
      <c r="A16" s="7" t="s">
        <v>10</v>
      </c>
      <c r="B16" s="84">
        <v>0.95238095238095233</v>
      </c>
      <c r="C16" s="84">
        <v>1</v>
      </c>
      <c r="D16" s="84">
        <v>0.875</v>
      </c>
      <c r="E16" s="84">
        <v>0.93103448275862066</v>
      </c>
      <c r="G16" s="84">
        <v>0</v>
      </c>
      <c r="H16" s="84">
        <v>0</v>
      </c>
      <c r="I16" s="84">
        <v>0</v>
      </c>
      <c r="J16" s="84">
        <v>0</v>
      </c>
      <c r="K16" s="84">
        <v>4.7619047619047616E-2</v>
      </c>
      <c r="L16" s="84">
        <v>0</v>
      </c>
      <c r="M16" s="84">
        <v>0</v>
      </c>
      <c r="N16" s="84">
        <v>5.1724137931034482E-2</v>
      </c>
      <c r="O16" s="84">
        <v>4.7619047619047616E-2</v>
      </c>
      <c r="P16" s="84">
        <v>0</v>
      </c>
      <c r="Q16" s="84">
        <v>0</v>
      </c>
      <c r="R16" s="84">
        <v>5.1724137931034482E-2</v>
      </c>
      <c r="T16" s="64">
        <v>0</v>
      </c>
      <c r="U16" s="84">
        <v>0</v>
      </c>
      <c r="V16" s="84">
        <v>0</v>
      </c>
      <c r="W16" s="84">
        <v>0</v>
      </c>
    </row>
    <row r="17" spans="1:23" x14ac:dyDescent="0.3">
      <c r="A17" s="7" t="s">
        <v>11</v>
      </c>
      <c r="B17" s="84">
        <v>1</v>
      </c>
      <c r="C17" s="84">
        <v>1</v>
      </c>
      <c r="D17" s="84">
        <v>0.91666666666666663</v>
      </c>
      <c r="E17" s="84">
        <v>0.94117647058823528</v>
      </c>
      <c r="G17" s="84">
        <v>0</v>
      </c>
      <c r="H17" s="84">
        <v>0</v>
      </c>
      <c r="I17" s="84">
        <v>0</v>
      </c>
      <c r="J17" s="84">
        <v>0</v>
      </c>
      <c r="K17" s="84">
        <v>0</v>
      </c>
      <c r="L17" s="84">
        <v>0</v>
      </c>
      <c r="M17" s="84">
        <v>0</v>
      </c>
      <c r="N17" s="84">
        <v>0</v>
      </c>
      <c r="O17" s="84">
        <v>0</v>
      </c>
      <c r="P17" s="84">
        <v>0</v>
      </c>
      <c r="Q17" s="84">
        <v>0</v>
      </c>
      <c r="R17" s="84">
        <v>0</v>
      </c>
      <c r="T17" s="64">
        <v>0</v>
      </c>
      <c r="U17" s="84">
        <v>0</v>
      </c>
      <c r="V17" s="84">
        <v>0</v>
      </c>
      <c r="W17" s="84">
        <v>0</v>
      </c>
    </row>
    <row r="18" spans="1:23" x14ac:dyDescent="0.3">
      <c r="A18" s="7" t="s">
        <v>12</v>
      </c>
      <c r="B18" s="84">
        <v>0.95583596214511046</v>
      </c>
      <c r="C18" s="84">
        <v>0.93488372093023253</v>
      </c>
      <c r="D18" s="84">
        <v>0.97121212121212119</v>
      </c>
      <c r="E18" s="84">
        <v>0.94573643410852715</v>
      </c>
      <c r="G18" s="84">
        <v>6.3091482649842269E-3</v>
      </c>
      <c r="H18" s="84">
        <v>9.3023255813953487E-3</v>
      </c>
      <c r="I18" s="84">
        <v>1.5151515151515152E-2</v>
      </c>
      <c r="J18" s="84">
        <v>2.3255813953488372E-2</v>
      </c>
      <c r="K18" s="84">
        <v>4.4164037854889593E-2</v>
      </c>
      <c r="L18" s="84">
        <v>2.7906976744186046E-2</v>
      </c>
      <c r="M18" s="84">
        <v>6.0606060606060606E-3</v>
      </c>
      <c r="N18" s="84">
        <v>1.5503875968992248E-2</v>
      </c>
      <c r="O18" s="84">
        <v>5.0473186119873815E-2</v>
      </c>
      <c r="P18" s="84">
        <v>3.7209302325581395E-2</v>
      </c>
      <c r="Q18" s="84">
        <v>2.1212121212121213E-2</v>
      </c>
      <c r="R18" s="84">
        <v>3.875968992248062E-2</v>
      </c>
      <c r="T18" s="64">
        <v>6.3091482649842269E-3</v>
      </c>
      <c r="U18" s="84">
        <v>2.5581395348837209E-2</v>
      </c>
      <c r="V18" s="84">
        <v>6.0606060606060606E-3</v>
      </c>
      <c r="W18" s="84">
        <v>1.1627906976744186E-2</v>
      </c>
    </row>
    <row r="19" spans="1:23" x14ac:dyDescent="0.3">
      <c r="A19" s="7" t="s">
        <v>13</v>
      </c>
      <c r="B19" s="84">
        <v>0.92656587473002161</v>
      </c>
      <c r="C19" s="84">
        <v>0.94302554027504915</v>
      </c>
      <c r="D19" s="84">
        <v>0.95086705202312138</v>
      </c>
      <c r="E19" s="84">
        <v>0.95094339622641511</v>
      </c>
      <c r="G19" s="84">
        <v>1.511879049676026E-2</v>
      </c>
      <c r="H19" s="84">
        <v>5.893909626719057E-3</v>
      </c>
      <c r="I19" s="84">
        <v>8.670520231213872E-3</v>
      </c>
      <c r="J19" s="84">
        <v>1.3836477987421384E-2</v>
      </c>
      <c r="K19" s="84">
        <v>4.9676025917926567E-2</v>
      </c>
      <c r="L19" s="84">
        <v>4.1257367387033402E-2</v>
      </c>
      <c r="M19" s="84">
        <v>2.1676300578034682E-2</v>
      </c>
      <c r="N19" s="84">
        <v>2.7672955974842768E-2</v>
      </c>
      <c r="O19" s="84">
        <v>6.4794816414686832E-2</v>
      </c>
      <c r="P19" s="84">
        <v>4.7151277013752456E-2</v>
      </c>
      <c r="Q19" s="84">
        <v>3.0346820809248554E-2</v>
      </c>
      <c r="R19" s="84">
        <v>4.1509433962264149E-2</v>
      </c>
      <c r="T19" s="64">
        <v>4.3196544276457886E-3</v>
      </c>
      <c r="U19" s="84">
        <v>5.893909626719057E-3</v>
      </c>
      <c r="V19" s="84">
        <v>1.8786127167630059E-2</v>
      </c>
      <c r="W19" s="84">
        <v>8.8050314465408803E-3</v>
      </c>
    </row>
    <row r="20" spans="1:23" x14ac:dyDescent="0.3">
      <c r="A20" s="7" t="s">
        <v>14</v>
      </c>
      <c r="B20" s="84">
        <v>0.68085106382978722</v>
      </c>
      <c r="C20" s="84" t="s">
        <v>56</v>
      </c>
      <c r="D20" s="84">
        <v>0.97122302158273377</v>
      </c>
      <c r="E20" s="84">
        <v>0.94983277591973247</v>
      </c>
      <c r="G20" s="84">
        <v>8.5106382978723406E-3</v>
      </c>
      <c r="H20" s="84" t="s">
        <v>56</v>
      </c>
      <c r="I20" s="84">
        <v>0</v>
      </c>
      <c r="J20" s="84">
        <v>1.0033444816053512E-2</v>
      </c>
      <c r="K20" s="84">
        <v>0.2978723404255319</v>
      </c>
      <c r="L20" s="84" t="s">
        <v>56</v>
      </c>
      <c r="M20" s="84">
        <v>1.4388489208633094E-2</v>
      </c>
      <c r="N20" s="84">
        <v>3.678929765886288E-2</v>
      </c>
      <c r="O20" s="84">
        <v>0.30638297872340425</v>
      </c>
      <c r="P20" s="84" t="s">
        <v>56</v>
      </c>
      <c r="Q20" s="84">
        <v>1.4388489208633094E-2</v>
      </c>
      <c r="R20" s="84">
        <v>4.6822742474916385E-2</v>
      </c>
      <c r="T20" s="64">
        <v>1.7021276595744681E-2</v>
      </c>
      <c r="U20" s="84" t="s">
        <v>56</v>
      </c>
      <c r="V20" s="84">
        <v>0</v>
      </c>
      <c r="W20" s="84">
        <v>1.0033444816053512E-2</v>
      </c>
    </row>
    <row r="21" spans="1:23" x14ac:dyDescent="0.3">
      <c r="A21" s="7" t="s">
        <v>15</v>
      </c>
      <c r="B21" s="84">
        <v>0.85919540229885061</v>
      </c>
      <c r="C21" s="84">
        <v>0.91191709844559588</v>
      </c>
      <c r="D21" s="84">
        <v>0.95306859205776173</v>
      </c>
      <c r="E21" s="84">
        <v>0.93573667711598751</v>
      </c>
      <c r="G21" s="84">
        <v>5.459770114942529E-2</v>
      </c>
      <c r="H21" s="84">
        <v>1.2953367875647668E-2</v>
      </c>
      <c r="I21" s="84">
        <v>9.0252707581227436E-3</v>
      </c>
      <c r="J21" s="84">
        <v>1.0971786833855799E-2</v>
      </c>
      <c r="K21" s="84">
        <v>8.6206896551724144E-2</v>
      </c>
      <c r="L21" s="84">
        <v>6.2176165803108807E-2</v>
      </c>
      <c r="M21" s="84">
        <v>3.2490974729241874E-2</v>
      </c>
      <c r="N21" s="84">
        <v>3.4482758620689655E-2</v>
      </c>
      <c r="O21" s="84">
        <v>0.14080459770114942</v>
      </c>
      <c r="P21" s="84">
        <v>7.512953367875648E-2</v>
      </c>
      <c r="Q21" s="84">
        <v>4.1516245487364621E-2</v>
      </c>
      <c r="R21" s="84">
        <v>4.5454545454545456E-2</v>
      </c>
      <c r="T21" s="64">
        <v>5.7471264367816091E-3</v>
      </c>
      <c r="U21" s="84">
        <v>1.2953367875647668E-2</v>
      </c>
      <c r="V21" s="84">
        <v>0</v>
      </c>
      <c r="W21" s="84">
        <v>1.7241379310344827E-2</v>
      </c>
    </row>
    <row r="22" spans="1:23" x14ac:dyDescent="0.3">
      <c r="A22" s="7" t="s">
        <v>16</v>
      </c>
      <c r="B22" s="84">
        <v>0.9536290322580645</v>
      </c>
      <c r="C22" s="84">
        <v>0.96046128500823724</v>
      </c>
      <c r="D22" s="84">
        <v>0.96782496782496785</v>
      </c>
      <c r="E22" s="84">
        <v>0.9489559164733179</v>
      </c>
      <c r="G22" s="84">
        <v>1.2096774193548387E-2</v>
      </c>
      <c r="H22" s="84">
        <v>1.4827018121911038E-2</v>
      </c>
      <c r="I22" s="84">
        <v>1.6731016731016731E-2</v>
      </c>
      <c r="J22" s="84">
        <v>1.8561484918793503E-2</v>
      </c>
      <c r="K22" s="84">
        <v>3.0241935483870969E-2</v>
      </c>
      <c r="L22" s="84">
        <v>1.1532125205930808E-2</v>
      </c>
      <c r="M22" s="84">
        <v>1.2870012870012869E-2</v>
      </c>
      <c r="N22" s="84">
        <v>1.8561484918793503E-2</v>
      </c>
      <c r="O22" s="84">
        <v>4.2338709677419352E-2</v>
      </c>
      <c r="P22" s="84">
        <v>2.6359143327841845E-2</v>
      </c>
      <c r="Q22" s="84">
        <v>2.9601029601029602E-2</v>
      </c>
      <c r="R22" s="84">
        <v>3.7122969837587005E-2</v>
      </c>
      <c r="T22" s="64">
        <v>8.0645161290322578E-3</v>
      </c>
      <c r="U22" s="84">
        <v>8.2372322899505763E-3</v>
      </c>
      <c r="V22" s="84">
        <v>0</v>
      </c>
      <c r="W22" s="84">
        <v>1.2761020881670533E-2</v>
      </c>
    </row>
    <row r="23" spans="1:23" x14ac:dyDescent="0.3">
      <c r="A23" s="16" t="s">
        <v>17</v>
      </c>
      <c r="B23" s="87">
        <v>0.9382978723404255</v>
      </c>
      <c r="C23" s="87">
        <v>0.93674976915974151</v>
      </c>
      <c r="D23" s="87">
        <v>0.91899331498230441</v>
      </c>
      <c r="E23" s="87">
        <v>0.93831775700934583</v>
      </c>
      <c r="G23" s="87">
        <v>1.3297872340425532E-2</v>
      </c>
      <c r="H23" s="87">
        <v>1.2927054478301015E-2</v>
      </c>
      <c r="I23" s="87">
        <v>2.7133307117577665E-2</v>
      </c>
      <c r="J23" s="87">
        <v>2.2429906542056073E-2</v>
      </c>
      <c r="K23" s="87">
        <v>4.2553191489361701E-2</v>
      </c>
      <c r="L23" s="87">
        <v>3.831948291782087E-2</v>
      </c>
      <c r="M23" s="87">
        <v>4.1683051513959887E-2</v>
      </c>
      <c r="N23" s="87">
        <v>3.1028037383177571E-2</v>
      </c>
      <c r="O23" s="87">
        <v>5.5851063829787231E-2</v>
      </c>
      <c r="P23" s="87">
        <v>5.1246537396121887E-2</v>
      </c>
      <c r="Q23" s="87">
        <v>6.8816358631537553E-2</v>
      </c>
      <c r="R23" s="87">
        <v>5.3457943925233647E-2</v>
      </c>
      <c r="T23" s="73">
        <v>4.7872340425531915E-3</v>
      </c>
      <c r="U23" s="87">
        <v>8.3102493074792248E-3</v>
      </c>
      <c r="V23" s="87">
        <v>8.2579630357845057E-3</v>
      </c>
      <c r="W23" s="87">
        <v>8.5981308411214961E-3</v>
      </c>
    </row>
    <row r="24" spans="1:23" x14ac:dyDescent="0.3">
      <c r="A24" s="7" t="s">
        <v>18</v>
      </c>
      <c r="B24" s="84">
        <v>0.91555555555555557</v>
      </c>
      <c r="C24" s="84">
        <v>0.91532258064516125</v>
      </c>
      <c r="D24" s="84">
        <v>0.85893416927899691</v>
      </c>
      <c r="E24" s="84">
        <v>0.93538461538461537</v>
      </c>
      <c r="G24" s="84">
        <v>0</v>
      </c>
      <c r="H24" s="84">
        <v>0</v>
      </c>
      <c r="I24" s="84">
        <v>0</v>
      </c>
      <c r="J24" s="84">
        <v>6.1538461538461538E-3</v>
      </c>
      <c r="K24" s="84">
        <v>7.5555555555555556E-2</v>
      </c>
      <c r="L24" s="84">
        <v>6.8548387096774188E-2</v>
      </c>
      <c r="M24" s="84">
        <v>0.11912225705329153</v>
      </c>
      <c r="N24" s="84">
        <v>5.2307692307692305E-2</v>
      </c>
      <c r="O24" s="84">
        <v>7.5555555555555556E-2</v>
      </c>
      <c r="P24" s="84">
        <v>6.8548387096774188E-2</v>
      </c>
      <c r="Q24" s="84">
        <v>0.11912225705329153</v>
      </c>
      <c r="R24" s="84">
        <v>5.8461538461538461E-2</v>
      </c>
      <c r="T24" s="64">
        <v>0</v>
      </c>
      <c r="U24" s="84">
        <v>8.0645161290322578E-3</v>
      </c>
      <c r="V24" s="84">
        <v>9.4043887147335428E-3</v>
      </c>
      <c r="W24" s="84">
        <v>6.1538461538461538E-3</v>
      </c>
    </row>
    <row r="25" spans="1:23" x14ac:dyDescent="0.3">
      <c r="A25" s="7" t="s">
        <v>19</v>
      </c>
      <c r="B25" s="84">
        <v>0.92986425339366519</v>
      </c>
      <c r="C25" s="84">
        <v>0.92091388400702989</v>
      </c>
      <c r="D25" s="84">
        <v>0.90814814814814815</v>
      </c>
      <c r="E25" s="84">
        <v>0.92658227848101271</v>
      </c>
      <c r="G25" s="84">
        <v>4.072398190045249E-2</v>
      </c>
      <c r="H25" s="84">
        <v>4.5694200351493852E-2</v>
      </c>
      <c r="I25" s="84">
        <v>5.9259259259259262E-2</v>
      </c>
      <c r="J25" s="84">
        <v>4.9367088607594936E-2</v>
      </c>
      <c r="K25" s="84">
        <v>2.7149321266968326E-2</v>
      </c>
      <c r="L25" s="84">
        <v>2.10896309314587E-2</v>
      </c>
      <c r="M25" s="84">
        <v>2.3703703703703703E-2</v>
      </c>
      <c r="N25" s="84">
        <v>1.6455696202531647E-2</v>
      </c>
      <c r="O25" s="84">
        <v>6.7873303167420809E-2</v>
      </c>
      <c r="P25" s="84">
        <v>6.6783831282952552E-2</v>
      </c>
      <c r="Q25" s="84">
        <v>8.2962962962962961E-2</v>
      </c>
      <c r="R25" s="84">
        <v>6.5822784810126586E-2</v>
      </c>
      <c r="T25" s="64">
        <v>1.3574660633484163E-2</v>
      </c>
      <c r="U25" s="84">
        <v>1.054481546572935E-2</v>
      </c>
      <c r="V25" s="84">
        <v>7.4074074074074077E-3</v>
      </c>
      <c r="W25" s="84">
        <v>7.5949367088607592E-3</v>
      </c>
    </row>
    <row r="26" spans="1:23" x14ac:dyDescent="0.3">
      <c r="A26" s="7" t="s">
        <v>20</v>
      </c>
      <c r="B26" s="84">
        <v>0.9504643962848297</v>
      </c>
      <c r="C26" s="84">
        <v>0.9652173913043478</v>
      </c>
      <c r="D26" s="84">
        <v>0.97959183673469385</v>
      </c>
      <c r="E26" s="84">
        <v>0.96306068601583117</v>
      </c>
      <c r="G26" s="84">
        <v>6.1919504643962852E-3</v>
      </c>
      <c r="H26" s="84">
        <v>0</v>
      </c>
      <c r="I26" s="84">
        <v>1.5306122448979591E-2</v>
      </c>
      <c r="J26" s="84">
        <v>7.9155672823219003E-3</v>
      </c>
      <c r="K26" s="84">
        <v>4.0247678018575851E-2</v>
      </c>
      <c r="L26" s="84">
        <v>2.0289855072463767E-2</v>
      </c>
      <c r="M26" s="84">
        <v>0</v>
      </c>
      <c r="N26" s="84">
        <v>1.8469656992084433E-2</v>
      </c>
      <c r="O26" s="84">
        <v>4.6439628482972138E-2</v>
      </c>
      <c r="P26" s="84">
        <v>2.0289855072463767E-2</v>
      </c>
      <c r="Q26" s="84">
        <v>1.5306122448979591E-2</v>
      </c>
      <c r="R26" s="84">
        <v>2.6385224274406333E-2</v>
      </c>
      <c r="T26" s="64">
        <v>6.1919504643962852E-3</v>
      </c>
      <c r="U26" s="84">
        <v>8.6956521739130436E-3</v>
      </c>
      <c r="V26" s="84">
        <v>0</v>
      </c>
      <c r="W26" s="84">
        <v>7.9155672823219003E-3</v>
      </c>
    </row>
    <row r="27" spans="1:23" x14ac:dyDescent="0.3">
      <c r="A27" s="7" t="s">
        <v>21</v>
      </c>
      <c r="B27" s="84">
        <v>0.91258741258741261</v>
      </c>
      <c r="C27" s="84">
        <v>0.93485342019543971</v>
      </c>
      <c r="D27" s="84">
        <v>0.92987012987012985</v>
      </c>
      <c r="E27" s="84">
        <v>0.9358974358974359</v>
      </c>
      <c r="G27" s="84">
        <v>1.048951048951049E-2</v>
      </c>
      <c r="H27" s="84">
        <v>6.5146579804560263E-3</v>
      </c>
      <c r="I27" s="84">
        <v>4.1558441558441558E-2</v>
      </c>
      <c r="J27" s="84">
        <v>2.3076923076923078E-2</v>
      </c>
      <c r="K27" s="84">
        <v>5.5944055944055944E-2</v>
      </c>
      <c r="L27" s="84">
        <v>5.5374592833876218E-2</v>
      </c>
      <c r="M27" s="84">
        <v>1.8181818181818181E-2</v>
      </c>
      <c r="N27" s="84">
        <v>3.5897435897435895E-2</v>
      </c>
      <c r="O27" s="84">
        <v>6.6433566433566432E-2</v>
      </c>
      <c r="P27" s="84">
        <v>6.1889250814332247E-2</v>
      </c>
      <c r="Q27" s="84">
        <v>5.9740259740259739E-2</v>
      </c>
      <c r="R27" s="84">
        <v>5.8974358974358973E-2</v>
      </c>
      <c r="T27" s="64">
        <v>0</v>
      </c>
      <c r="U27" s="84">
        <v>0</v>
      </c>
      <c r="V27" s="84">
        <v>1.038961038961039E-2</v>
      </c>
      <c r="W27" s="84">
        <v>1.0256410256410256E-2</v>
      </c>
    </row>
    <row r="28" spans="1:23" x14ac:dyDescent="0.3">
      <c r="A28" s="7" t="s">
        <v>22</v>
      </c>
      <c r="B28" s="84">
        <v>0.92227979274611394</v>
      </c>
      <c r="C28" s="84">
        <v>0.92452830188679247</v>
      </c>
      <c r="D28" s="84">
        <v>0.86016949152542377</v>
      </c>
      <c r="E28" s="84">
        <v>0.93951612903225812</v>
      </c>
      <c r="G28" s="84">
        <v>0</v>
      </c>
      <c r="H28" s="84">
        <v>0</v>
      </c>
      <c r="I28" s="84">
        <v>0</v>
      </c>
      <c r="J28" s="84">
        <v>1.2096774193548387E-2</v>
      </c>
      <c r="K28" s="84">
        <v>6.7357512953367879E-2</v>
      </c>
      <c r="L28" s="84">
        <v>6.6037735849056603E-2</v>
      </c>
      <c r="M28" s="84">
        <v>9.7457627118644072E-2</v>
      </c>
      <c r="N28" s="84">
        <v>4.8387096774193547E-2</v>
      </c>
      <c r="O28" s="84">
        <v>6.7357512953367879E-2</v>
      </c>
      <c r="P28" s="84">
        <v>6.6037735849056603E-2</v>
      </c>
      <c r="Q28" s="84">
        <v>9.7457627118644072E-2</v>
      </c>
      <c r="R28" s="84">
        <v>6.0483870967741937E-2</v>
      </c>
      <c r="T28" s="64">
        <v>1.0362694300518135E-2</v>
      </c>
      <c r="U28" s="84">
        <v>1.4150943396226415E-2</v>
      </c>
      <c r="V28" s="84">
        <v>1.6949152542372881E-2</v>
      </c>
      <c r="W28" s="84">
        <v>8.0645161290322578E-3</v>
      </c>
    </row>
    <row r="29" spans="1:23" x14ac:dyDescent="0.3">
      <c r="A29" s="7" t="s">
        <v>23</v>
      </c>
      <c r="B29" s="84">
        <v>0.95783132530120485</v>
      </c>
      <c r="C29" s="84">
        <v>0.97551020408163269</v>
      </c>
      <c r="D29" s="84">
        <v>0.94945848375451258</v>
      </c>
      <c r="E29" s="84">
        <v>0.96466431095406358</v>
      </c>
      <c r="G29" s="84">
        <v>0</v>
      </c>
      <c r="H29" s="84">
        <v>0</v>
      </c>
      <c r="I29" s="84">
        <v>0</v>
      </c>
      <c r="J29" s="84">
        <v>7.0671378091872791E-3</v>
      </c>
      <c r="K29" s="84">
        <v>2.4096385542168676E-2</v>
      </c>
      <c r="L29" s="84">
        <v>1.2244897959183673E-2</v>
      </c>
      <c r="M29" s="84">
        <v>4.3321299638989168E-2</v>
      </c>
      <c r="N29" s="84">
        <v>1.7667844522968199E-2</v>
      </c>
      <c r="O29" s="84">
        <v>2.4096385542168676E-2</v>
      </c>
      <c r="P29" s="84">
        <v>1.2244897959183673E-2</v>
      </c>
      <c r="Q29" s="84">
        <v>4.3321299638989168E-2</v>
      </c>
      <c r="R29" s="84">
        <v>2.4734982332155476E-2</v>
      </c>
      <c r="T29" s="64">
        <v>0</v>
      </c>
      <c r="U29" s="84">
        <v>0</v>
      </c>
      <c r="V29" s="84">
        <v>0</v>
      </c>
      <c r="W29" s="84">
        <v>1.0600706713780919E-2</v>
      </c>
    </row>
    <row r="30" spans="1:23" x14ac:dyDescent="0.3">
      <c r="A30" s="7" t="s">
        <v>24</v>
      </c>
      <c r="B30" s="84">
        <v>0.99186991869918695</v>
      </c>
      <c r="C30" s="84">
        <v>0.96850393700787396</v>
      </c>
      <c r="D30" s="84">
        <v>0.9296875</v>
      </c>
      <c r="E30" s="84">
        <v>0.94160583941605835</v>
      </c>
      <c r="G30" s="84">
        <v>0</v>
      </c>
      <c r="H30" s="84">
        <v>0</v>
      </c>
      <c r="I30" s="84">
        <v>0</v>
      </c>
      <c r="J30" s="84">
        <v>1.4598540145985401E-2</v>
      </c>
      <c r="K30" s="84">
        <v>1.6260162601626018E-2</v>
      </c>
      <c r="L30" s="84">
        <v>3.1496062992125984E-2</v>
      </c>
      <c r="M30" s="84">
        <v>0</v>
      </c>
      <c r="N30" s="84">
        <v>5.1094890510948905E-2</v>
      </c>
      <c r="O30" s="84">
        <v>1.6260162601626018E-2</v>
      </c>
      <c r="P30" s="84">
        <v>3.1496062992125984E-2</v>
      </c>
      <c r="Q30" s="84">
        <v>0</v>
      </c>
      <c r="R30" s="84">
        <v>6.569343065693431E-2</v>
      </c>
      <c r="T30" s="64">
        <v>0</v>
      </c>
      <c r="U30" s="84">
        <v>0</v>
      </c>
      <c r="V30" s="84">
        <v>0</v>
      </c>
      <c r="W30" s="84">
        <v>0</v>
      </c>
    </row>
    <row r="31" spans="1:23" x14ac:dyDescent="0.3">
      <c r="A31" s="7" t="s">
        <v>25</v>
      </c>
      <c r="B31" s="84">
        <v>0.96721311475409832</v>
      </c>
      <c r="C31" s="84">
        <v>0.88495575221238942</v>
      </c>
      <c r="D31" s="84">
        <v>0.91603053435114501</v>
      </c>
      <c r="E31" s="84">
        <v>0.89516129032258063</v>
      </c>
      <c r="G31" s="84">
        <v>0</v>
      </c>
      <c r="H31" s="84">
        <v>0</v>
      </c>
      <c r="I31" s="84">
        <v>0</v>
      </c>
      <c r="J31" s="84">
        <v>0</v>
      </c>
      <c r="K31" s="84">
        <v>4.9180327868852458E-2</v>
      </c>
      <c r="L31" s="84">
        <v>7.9646017699115043E-2</v>
      </c>
      <c r="M31" s="84">
        <v>7.6335877862595422E-2</v>
      </c>
      <c r="N31" s="84">
        <v>9.6774193548387094E-2</v>
      </c>
      <c r="O31" s="84">
        <v>4.9180327868852458E-2</v>
      </c>
      <c r="P31" s="84">
        <v>7.9646017699115043E-2</v>
      </c>
      <c r="Q31" s="84">
        <v>7.6335877862595422E-2</v>
      </c>
      <c r="R31" s="84">
        <v>9.6774193548387094E-2</v>
      </c>
      <c r="T31" s="64">
        <v>0</v>
      </c>
      <c r="U31" s="84">
        <v>3.5398230088495575E-2</v>
      </c>
      <c r="V31" s="84">
        <v>0</v>
      </c>
      <c r="W31" s="84">
        <v>0</v>
      </c>
    </row>
    <row r="32" spans="1:23" x14ac:dyDescent="0.3">
      <c r="A32" s="19" t="s">
        <v>26</v>
      </c>
      <c r="B32" s="88">
        <v>0.93965517241379315</v>
      </c>
      <c r="C32" s="88">
        <v>0.93431855500821015</v>
      </c>
      <c r="D32" s="88">
        <v>0.93160813308687618</v>
      </c>
      <c r="E32" s="88">
        <v>0.92880794701986757</v>
      </c>
      <c r="G32" s="88">
        <v>3.4482758620689655E-3</v>
      </c>
      <c r="H32" s="88">
        <v>6.5681444991789817E-3</v>
      </c>
      <c r="I32" s="88">
        <v>1.1090573012939002E-2</v>
      </c>
      <c r="J32" s="88">
        <v>9.9337748344370865E-3</v>
      </c>
      <c r="K32" s="88">
        <v>4.6551724137931037E-2</v>
      </c>
      <c r="L32" s="88">
        <v>5.4187192118226604E-2</v>
      </c>
      <c r="M32" s="88">
        <v>5.1756007393715345E-2</v>
      </c>
      <c r="N32" s="88">
        <v>4.4701986754966887E-2</v>
      </c>
      <c r="O32" s="88">
        <v>0.05</v>
      </c>
      <c r="P32" s="88">
        <v>6.0755336617405585E-2</v>
      </c>
      <c r="Q32" s="88">
        <v>6.2846580406654348E-2</v>
      </c>
      <c r="R32" s="88">
        <v>5.4635761589403975E-2</v>
      </c>
      <c r="T32" s="76">
        <v>1.3793103448275862E-2</v>
      </c>
      <c r="U32" s="88">
        <v>6.5681444991789817E-3</v>
      </c>
      <c r="V32" s="88">
        <v>3.6968576709796672E-3</v>
      </c>
      <c r="W32" s="88">
        <v>1.3245033112582781E-2</v>
      </c>
    </row>
    <row r="33" spans="1:23" x14ac:dyDescent="0.3">
      <c r="A33" s="7" t="s">
        <v>27</v>
      </c>
      <c r="B33" s="84">
        <v>0.875</v>
      </c>
      <c r="C33" s="84">
        <v>0.86885245901639341</v>
      </c>
      <c r="D33" s="84">
        <v>0.87096774193548387</v>
      </c>
      <c r="E33" s="84">
        <v>0.87671232876712324</v>
      </c>
      <c r="G33" s="84">
        <v>0</v>
      </c>
      <c r="H33" s="84">
        <v>0</v>
      </c>
      <c r="I33" s="84">
        <v>0</v>
      </c>
      <c r="J33" s="84">
        <v>2.7397260273972601E-2</v>
      </c>
      <c r="K33" s="84">
        <v>0.125</v>
      </c>
      <c r="L33" s="84">
        <v>0.13114754098360656</v>
      </c>
      <c r="M33" s="84">
        <v>9.6774193548387094E-2</v>
      </c>
      <c r="N33" s="84">
        <v>9.5890410958904104E-2</v>
      </c>
      <c r="O33" s="84">
        <v>0.125</v>
      </c>
      <c r="P33" s="84">
        <v>0.13114754098360656</v>
      </c>
      <c r="Q33" s="84">
        <v>9.6774193548387094E-2</v>
      </c>
      <c r="R33" s="84">
        <v>0.12328767123287671</v>
      </c>
      <c r="T33" s="64">
        <v>0</v>
      </c>
      <c r="U33" s="84">
        <v>0</v>
      </c>
      <c r="V33" s="84">
        <v>0</v>
      </c>
      <c r="W33" s="84">
        <v>2.7397260273972601E-2</v>
      </c>
    </row>
    <row r="34" spans="1:23" x14ac:dyDescent="0.3">
      <c r="A34" s="7" t="s">
        <v>28</v>
      </c>
      <c r="B34" s="84">
        <v>0.97938144329896903</v>
      </c>
      <c r="C34" s="84">
        <v>0.95614035087719296</v>
      </c>
      <c r="D34" s="84">
        <v>0.97727272727272729</v>
      </c>
      <c r="E34" s="84">
        <v>0.93670886075949367</v>
      </c>
      <c r="G34" s="84">
        <v>0</v>
      </c>
      <c r="H34" s="84">
        <v>3.5087719298245612E-2</v>
      </c>
      <c r="I34" s="84">
        <v>0</v>
      </c>
      <c r="J34" s="84">
        <v>0</v>
      </c>
      <c r="K34" s="84">
        <v>2.0618556701030927E-2</v>
      </c>
      <c r="L34" s="84">
        <v>1.7543859649122806E-2</v>
      </c>
      <c r="M34" s="84">
        <v>0</v>
      </c>
      <c r="N34" s="84">
        <v>3.7974683544303799E-2</v>
      </c>
      <c r="O34" s="84">
        <v>2.0618556701030927E-2</v>
      </c>
      <c r="P34" s="84">
        <v>5.2631578947368418E-2</v>
      </c>
      <c r="Q34" s="84">
        <v>0</v>
      </c>
      <c r="R34" s="84">
        <v>3.7974683544303799E-2</v>
      </c>
      <c r="T34" s="64">
        <v>0</v>
      </c>
      <c r="U34" s="84">
        <v>0</v>
      </c>
      <c r="V34" s="84">
        <v>0</v>
      </c>
      <c r="W34" s="84">
        <v>3.7974683544303799E-2</v>
      </c>
    </row>
    <row r="35" spans="1:23" x14ac:dyDescent="0.3">
      <c r="A35" s="7" t="s">
        <v>29</v>
      </c>
      <c r="B35" s="84">
        <v>0.8529411764705882</v>
      </c>
      <c r="C35" s="84">
        <v>0.95833333333333337</v>
      </c>
      <c r="D35" s="84" t="s">
        <v>37</v>
      </c>
      <c r="E35" s="84" t="s">
        <v>37</v>
      </c>
      <c r="G35" s="84">
        <v>0</v>
      </c>
      <c r="H35" s="84">
        <v>0</v>
      </c>
      <c r="I35" s="84" t="s">
        <v>37</v>
      </c>
      <c r="J35" s="84" t="s">
        <v>37</v>
      </c>
      <c r="K35" s="84">
        <v>0.11764705882352941</v>
      </c>
      <c r="L35" s="84">
        <v>6.25E-2</v>
      </c>
      <c r="M35" s="84" t="s">
        <v>37</v>
      </c>
      <c r="N35" s="84" t="s">
        <v>37</v>
      </c>
      <c r="O35" s="84">
        <v>0.11764705882352941</v>
      </c>
      <c r="P35" s="84">
        <v>6.25E-2</v>
      </c>
      <c r="Q35" s="84" t="s">
        <v>37</v>
      </c>
      <c r="R35" s="84" t="s">
        <v>37</v>
      </c>
      <c r="T35" s="64">
        <v>0</v>
      </c>
      <c r="U35" s="84">
        <v>0</v>
      </c>
      <c r="V35" s="84" t="s">
        <v>37</v>
      </c>
      <c r="W35" s="84" t="s">
        <v>37</v>
      </c>
    </row>
    <row r="36" spans="1:23" x14ac:dyDescent="0.3">
      <c r="A36" s="7" t="s">
        <v>30</v>
      </c>
      <c r="B36" s="84">
        <v>0.98275862068965514</v>
      </c>
      <c r="C36" s="84">
        <v>0.94117647058823528</v>
      </c>
      <c r="D36" s="84" t="s">
        <v>37</v>
      </c>
      <c r="E36" s="84" t="s">
        <v>37</v>
      </c>
      <c r="G36" s="84">
        <v>0</v>
      </c>
      <c r="H36" s="84">
        <v>0</v>
      </c>
      <c r="I36" s="84" t="s">
        <v>37</v>
      </c>
      <c r="J36" s="84" t="s">
        <v>37</v>
      </c>
      <c r="K36" s="84">
        <v>3.4482758620689655E-2</v>
      </c>
      <c r="L36" s="84">
        <v>2.9411764705882353E-2</v>
      </c>
      <c r="M36" s="84" t="s">
        <v>37</v>
      </c>
      <c r="N36" s="84" t="s">
        <v>37</v>
      </c>
      <c r="O36" s="84">
        <v>3.4482758620689655E-2</v>
      </c>
      <c r="P36" s="84">
        <v>2.9411764705882353E-2</v>
      </c>
      <c r="Q36" s="84" t="s">
        <v>37</v>
      </c>
      <c r="R36" s="84" t="s">
        <v>37</v>
      </c>
      <c r="T36" s="64">
        <v>0</v>
      </c>
      <c r="U36" s="84">
        <v>2.9411764705882353E-2</v>
      </c>
      <c r="V36" s="84" t="s">
        <v>37</v>
      </c>
      <c r="W36" s="84" t="s">
        <v>37</v>
      </c>
    </row>
    <row r="37" spans="1:23" x14ac:dyDescent="0.3">
      <c r="A37" s="7" t="s">
        <v>31</v>
      </c>
      <c r="B37" s="84">
        <v>0.90344827586206899</v>
      </c>
      <c r="C37" s="84">
        <v>0.92537313432835822</v>
      </c>
      <c r="D37" s="84">
        <v>0.92957746478873238</v>
      </c>
      <c r="E37" s="84">
        <v>0.94666666666666666</v>
      </c>
      <c r="G37" s="84">
        <v>0</v>
      </c>
      <c r="H37" s="84">
        <v>0</v>
      </c>
      <c r="I37" s="84">
        <v>0</v>
      </c>
      <c r="J37" s="84">
        <v>1.3333333333333334E-2</v>
      </c>
      <c r="K37" s="84">
        <v>4.8275862068965517E-2</v>
      </c>
      <c r="L37" s="84">
        <v>7.4626865671641784E-2</v>
      </c>
      <c r="M37" s="84">
        <v>4.9295774647887321E-2</v>
      </c>
      <c r="N37" s="84">
        <v>0.04</v>
      </c>
      <c r="O37" s="84">
        <v>4.8275862068965517E-2</v>
      </c>
      <c r="P37" s="84">
        <v>7.4626865671641784E-2</v>
      </c>
      <c r="Q37" s="84">
        <v>4.9295774647887321E-2</v>
      </c>
      <c r="R37" s="84">
        <v>5.3333333333333337E-2</v>
      </c>
      <c r="T37" s="64">
        <v>4.1379310344827586E-2</v>
      </c>
      <c r="U37" s="84">
        <v>0</v>
      </c>
      <c r="V37" s="84">
        <v>0</v>
      </c>
      <c r="W37" s="84">
        <v>1.3333333333333334E-2</v>
      </c>
    </row>
    <row r="38" spans="1:23" x14ac:dyDescent="0.3">
      <c r="A38" s="7" t="s">
        <v>32</v>
      </c>
      <c r="B38" s="84">
        <v>0.97701149425287359</v>
      </c>
      <c r="C38" s="84">
        <v>0.94021739130434778</v>
      </c>
      <c r="D38" s="84">
        <v>0.92517006802721091</v>
      </c>
      <c r="E38" s="84">
        <v>0.93220338983050843</v>
      </c>
      <c r="G38" s="84">
        <v>0</v>
      </c>
      <c r="H38" s="84">
        <v>0</v>
      </c>
      <c r="I38" s="84">
        <v>0</v>
      </c>
      <c r="J38" s="84">
        <v>1.6949152542372881E-2</v>
      </c>
      <c r="K38" s="84">
        <v>1.7241379310344827E-2</v>
      </c>
      <c r="L38" s="84">
        <v>4.3478260869565216E-2</v>
      </c>
      <c r="M38" s="84">
        <v>5.4421768707482991E-2</v>
      </c>
      <c r="N38" s="84">
        <v>2.8248587570621469E-2</v>
      </c>
      <c r="O38" s="84">
        <v>1.7241379310344827E-2</v>
      </c>
      <c r="P38" s="84">
        <v>4.3478260869565216E-2</v>
      </c>
      <c r="Q38" s="84">
        <v>5.4421768707482991E-2</v>
      </c>
      <c r="R38" s="84">
        <v>4.519774011299435E-2</v>
      </c>
      <c r="T38" s="64">
        <v>0</v>
      </c>
      <c r="U38" s="84">
        <v>1.0869565217391304E-2</v>
      </c>
      <c r="V38" s="84">
        <v>0</v>
      </c>
      <c r="W38" s="84">
        <v>1.6949152542372881E-2</v>
      </c>
    </row>
    <row r="39" spans="1:23" x14ac:dyDescent="0.3">
      <c r="A39" s="22" t="s">
        <v>33</v>
      </c>
      <c r="B39" s="89">
        <v>0.81196436539319616</v>
      </c>
      <c r="C39" s="89">
        <v>0.80280415471582522</v>
      </c>
      <c r="D39" s="89">
        <v>0.80248487608144148</v>
      </c>
      <c r="E39" s="89">
        <v>0.80226207038697372</v>
      </c>
      <c r="G39" s="89">
        <v>9.8272121613096799E-2</v>
      </c>
      <c r="H39" s="89">
        <v>0.10294895714405057</v>
      </c>
      <c r="I39" s="89">
        <v>0.11423925063422884</v>
      </c>
      <c r="J39" s="89">
        <v>0.11200855361467511</v>
      </c>
      <c r="K39" s="89">
        <v>8.3070484513716861E-2</v>
      </c>
      <c r="L39" s="89">
        <v>8.65751441062627E-2</v>
      </c>
      <c r="M39" s="89">
        <v>7.5469979834775255E-2</v>
      </c>
      <c r="N39" s="89">
        <v>7.6827948678311955E-2</v>
      </c>
      <c r="O39" s="89">
        <v>0.18134260612681366</v>
      </c>
      <c r="P39" s="89">
        <v>0.18952410125031327</v>
      </c>
      <c r="Q39" s="89">
        <v>0.18970923046900409</v>
      </c>
      <c r="R39" s="89">
        <v>0.18883650229298707</v>
      </c>
      <c r="T39" s="79">
        <v>6.7084147523579461E-3</v>
      </c>
      <c r="U39" s="89">
        <v>7.4628943777672579E-3</v>
      </c>
      <c r="V39" s="89">
        <v>7.5066675339881608E-3</v>
      </c>
      <c r="W39" s="89">
        <v>8.8885453702272372E-3</v>
      </c>
    </row>
    <row r="40" spans="1:23" x14ac:dyDescent="0.3">
      <c r="A40" s="162" t="s">
        <v>89</v>
      </c>
      <c r="B40" s="162"/>
      <c r="C40" s="162"/>
      <c r="D40" s="162"/>
      <c r="E40" s="162"/>
      <c r="F40" s="162"/>
      <c r="G40" s="162"/>
      <c r="H40" s="162"/>
      <c r="I40" s="162"/>
      <c r="J40" s="162"/>
      <c r="K40" s="162"/>
      <c r="L40" s="162"/>
      <c r="M40" s="162"/>
    </row>
    <row r="41" spans="1:23" ht="51.75" customHeight="1" x14ac:dyDescent="0.3">
      <c r="A41" s="140" t="s">
        <v>49</v>
      </c>
      <c r="B41" s="141"/>
      <c r="C41" s="141"/>
      <c r="D41" s="141"/>
      <c r="E41" s="141"/>
      <c r="F41" s="141"/>
      <c r="G41" s="141"/>
      <c r="H41" s="141"/>
      <c r="I41" s="141"/>
    </row>
  </sheetData>
  <mergeCells count="14">
    <mergeCell ref="A41:I41"/>
    <mergeCell ref="T4:W4"/>
    <mergeCell ref="T5:W6"/>
    <mergeCell ref="O5:R5"/>
    <mergeCell ref="O6:R6"/>
    <mergeCell ref="G4:R4"/>
    <mergeCell ref="B4:E4"/>
    <mergeCell ref="A40:M40"/>
    <mergeCell ref="A4:A6"/>
    <mergeCell ref="G5:J5"/>
    <mergeCell ref="B5:E6"/>
    <mergeCell ref="G6:J6"/>
    <mergeCell ref="K5:N5"/>
    <mergeCell ref="K6:N6"/>
  </mergeCells>
  <pageMargins left="0.7" right="0.7" top="0.75" bottom="0.75" header="0.3" footer="0.3"/>
  <pageSetup paperSize="3"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2001</vt:lpstr>
      <vt:lpstr>2006</vt:lpstr>
      <vt:lpstr>2011</vt:lpstr>
      <vt:lpstr>2016</vt:lpstr>
      <vt:lpstr>Variation 2016-2006</vt:lpstr>
      <vt:lpstr>Automobile</vt:lpstr>
      <vt:lpstr>Transport durable</vt:lpstr>
      <vt:lpstr>Autres moyens</vt:lpstr>
      <vt:lpstr>Parts modales</vt:lpstr>
      <vt:lpstr>'2006'!Zone_d_impression</vt:lpstr>
      <vt:lpstr>'2011'!Zone_d_impression</vt:lpstr>
      <vt:lpstr>'2016'!Zone_d_impression</vt:lpstr>
      <vt:lpstr>Automobile!Zone_d_impression</vt:lpstr>
      <vt:lpstr>'Parts modales'!Zone_d_impression</vt:lpstr>
    </vt:vector>
  </TitlesOfParts>
  <Company>Ville de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Communauté Métropolitaine de Québec</dc:creator>
  <cp:lastModifiedBy>Richard-Choquette, Éloïse (CMQ-DIR)</cp:lastModifiedBy>
  <cp:lastPrinted>2018-02-15T20:22:18Z</cp:lastPrinted>
  <dcterms:created xsi:type="dcterms:W3CDTF">2011-09-12T14:53:53Z</dcterms:created>
  <dcterms:modified xsi:type="dcterms:W3CDTF">2018-11-24T17:49:06Z</dcterms:modified>
</cp:coreProperties>
</file>